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4BA551C9-91F3-40DA-B4B0-05F1DE928745}" xr6:coauthVersionLast="45" xr6:coauthVersionMax="45" xr10:uidLastSave="{CAC8AE2D-D1C6-4685-AB6B-12EDCF3ED158}"/>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Debt" sheetId="6" r:id="rId6"/>
    <sheet name="Debt Chart" sheetId="19" r:id="rId7"/>
    <sheet name="Staff" sheetId="7" r:id="rId8"/>
    <sheet name="Funding" sheetId="8" r:id="rId9"/>
    <sheet name="Volume" sheetId="9" r:id="rId10"/>
    <sheet name="Contacts Chart" sheetId="20" r:id="rId11"/>
    <sheet name="Debt Strategies" sheetId="10" r:id="rId12"/>
    <sheet name="Welfare Rights Activity" sheetId="11" r:id="rId13"/>
    <sheet name="Chart Data" sheetId="21" state="hidden" r:id="rId14"/>
    <sheet name="Welfare Rights Activity Chart" sheetId="28" r:id="rId15"/>
    <sheet name="Financial Gain" sheetId="12" r:id="rId16"/>
    <sheet name="Softer Outcomes" sheetId="13"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1" l="1"/>
  <c r="I3" i="21" s="1"/>
  <c r="A4" i="21"/>
  <c r="A5" i="21"/>
  <c r="A6" i="21"/>
  <c r="A7" i="21"/>
  <c r="A8" i="21"/>
  <c r="A9" i="21"/>
  <c r="A10" i="21"/>
  <c r="A11" i="21"/>
  <c r="A12" i="21"/>
  <c r="A13" i="21"/>
  <c r="A14" i="21"/>
  <c r="A15" i="21"/>
  <c r="A3"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B3" i="21" s="1"/>
  <c r="H3" i="21" s="1"/>
  <c r="F129" i="11" l="1"/>
  <c r="F127"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B21" i="21" s="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B20" i="21" s="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B19" i="21" s="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C26" i="27" l="1"/>
  <c r="D65" i="27"/>
  <c r="C79" i="27"/>
  <c r="E72" i="11"/>
  <c r="E74" i="11" s="1"/>
  <c r="I113" i="11"/>
  <c r="I115" i="11" s="1"/>
  <c r="H14" i="6"/>
  <c r="B5" i="21" s="1"/>
  <c r="C31" i="9"/>
  <c r="C91" i="9"/>
  <c r="G91" i="9"/>
  <c r="N15" i="10"/>
  <c r="H61" i="9"/>
  <c r="C65" i="27"/>
  <c r="G65" i="27"/>
  <c r="H13" i="6"/>
  <c r="B4" i="21" s="1"/>
  <c r="H17" i="6"/>
  <c r="B8" i="21" s="1"/>
  <c r="H20" i="6"/>
  <c r="B11" i="21" s="1"/>
  <c r="F31" i="9"/>
  <c r="H62" i="9"/>
  <c r="H66" i="9"/>
  <c r="H70" i="9"/>
  <c r="H74" i="9"/>
  <c r="F91" i="9"/>
  <c r="N14" i="10"/>
  <c r="N17" i="10"/>
  <c r="N22" i="10"/>
  <c r="K16" i="12"/>
  <c r="K20" i="12"/>
  <c r="K24" i="12"/>
  <c r="K28" i="12"/>
  <c r="I117" i="11"/>
  <c r="I122" i="11"/>
  <c r="I129" i="11"/>
  <c r="G51" i="27"/>
  <c r="H65" i="27"/>
  <c r="M164" i="27"/>
  <c r="P164" i="27"/>
  <c r="H19" i="6"/>
  <c r="B10" i="21" s="1"/>
  <c r="H21" i="6"/>
  <c r="B12" i="21" s="1"/>
  <c r="E28" i="7"/>
  <c r="C32" i="7" s="1"/>
  <c r="G31" i="9"/>
  <c r="H63" i="9"/>
  <c r="H67" i="9"/>
  <c r="H71" i="9"/>
  <c r="H75" i="9"/>
  <c r="N18" i="10"/>
  <c r="N23" i="10"/>
  <c r="K17" i="12"/>
  <c r="K21" i="12"/>
  <c r="K25" i="12"/>
  <c r="K29" i="12"/>
  <c r="I118" i="11"/>
  <c r="I123" i="11"/>
  <c r="I126" i="11"/>
  <c r="I130" i="11"/>
  <c r="E59" i="12"/>
  <c r="D26" i="27"/>
  <c r="D51" i="27"/>
  <c r="E65" i="27"/>
  <c r="D79" i="27"/>
  <c r="H15" i="6"/>
  <c r="B6" i="21" s="1"/>
  <c r="H18" i="6"/>
  <c r="B9" i="21" s="1"/>
  <c r="H23" i="6"/>
  <c r="B14" i="21" s="1"/>
  <c r="D31" i="9"/>
  <c r="H31" i="9"/>
  <c r="E49" i="9"/>
  <c r="H49" i="9" s="1"/>
  <c r="H64" i="9"/>
  <c r="H68" i="9"/>
  <c r="H72" i="9"/>
  <c r="H76" i="9"/>
  <c r="D91" i="9"/>
  <c r="H91" i="9"/>
  <c r="N16" i="10"/>
  <c r="N20" i="10"/>
  <c r="N24" i="10"/>
  <c r="E31" i="11"/>
  <c r="E47" i="11" s="1"/>
  <c r="C19" i="21" s="1"/>
  <c r="H31" i="11"/>
  <c r="H47" i="11" s="1"/>
  <c r="E30" i="12"/>
  <c r="E38" i="12" s="1"/>
  <c r="K14" i="12"/>
  <c r="K18" i="12"/>
  <c r="K22" i="12"/>
  <c r="K26" i="12"/>
  <c r="G72" i="11"/>
  <c r="G77" i="11" s="1"/>
  <c r="I72" i="11"/>
  <c r="I88" i="11" s="1"/>
  <c r="E113" i="11"/>
  <c r="E122" i="11" s="1"/>
  <c r="G113" i="11"/>
  <c r="G129" i="11" s="1"/>
  <c r="I119" i="11"/>
  <c r="I124" i="11"/>
  <c r="I127" i="11"/>
  <c r="H30" i="12"/>
  <c r="H34" i="12" s="1"/>
  <c r="C37" i="27"/>
  <c r="E51" i="27"/>
  <c r="I51" i="27"/>
  <c r="F65" i="27"/>
  <c r="C154" i="27"/>
  <c r="H16" i="6"/>
  <c r="B7" i="21" s="1"/>
  <c r="H22" i="6"/>
  <c r="B13" i="21" s="1"/>
  <c r="H24" i="6"/>
  <c r="B15" i="21" s="1"/>
  <c r="E31" i="9"/>
  <c r="H65" i="9"/>
  <c r="H69" i="9"/>
  <c r="H73" i="9"/>
  <c r="H77" i="9"/>
  <c r="E91" i="9"/>
  <c r="N13" i="10"/>
  <c r="H26" i="10"/>
  <c r="N26" i="10" s="1"/>
  <c r="N19" i="10"/>
  <c r="N21" i="10"/>
  <c r="E38" i="11"/>
  <c r="K15" i="12"/>
  <c r="K19" i="12"/>
  <c r="K23" i="12"/>
  <c r="K27" i="12"/>
  <c r="I116" i="11"/>
  <c r="I120" i="11"/>
  <c r="I125" i="11"/>
  <c r="I128" i="11"/>
  <c r="F79" i="27"/>
  <c r="H15" i="7"/>
  <c r="F19" i="7" s="1"/>
  <c r="I87" i="11" l="1"/>
  <c r="I83" i="11"/>
  <c r="G116" i="11"/>
  <c r="F26" i="27"/>
  <c r="E87" i="11"/>
  <c r="H37" i="12"/>
  <c r="H38" i="11"/>
  <c r="I121" i="11"/>
  <c r="I79" i="11"/>
  <c r="H34" i="11"/>
  <c r="E128" i="11"/>
  <c r="I75" i="11"/>
  <c r="E15" i="21"/>
  <c r="H51" i="27"/>
  <c r="E7" i="21"/>
  <c r="E9" i="21"/>
  <c r="E11" i="21"/>
  <c r="E6" i="21"/>
  <c r="E8" i="21"/>
  <c r="E12" i="21"/>
  <c r="E4" i="21"/>
  <c r="E5" i="21"/>
  <c r="E13" i="21"/>
  <c r="E14" i="21"/>
  <c r="E10" i="21"/>
  <c r="E124" i="11"/>
  <c r="E45" i="12"/>
  <c r="E37" i="12"/>
  <c r="H46" i="9"/>
  <c r="I78" i="11"/>
  <c r="E85" i="11"/>
  <c r="L72" i="11"/>
  <c r="L74" i="11" s="1"/>
  <c r="E120" i="11"/>
  <c r="H51" i="9"/>
  <c r="E84" i="11"/>
  <c r="K91" i="9"/>
  <c r="E116" i="11"/>
  <c r="E41" i="12"/>
  <c r="E33" i="12"/>
  <c r="E44" i="12"/>
  <c r="J141" i="27"/>
  <c r="K65" i="27"/>
  <c r="N91" i="9"/>
  <c r="H33" i="12"/>
  <c r="G87" i="11"/>
  <c r="E83" i="11"/>
  <c r="E86" i="11"/>
  <c r="E81" i="11"/>
  <c r="E80" i="11"/>
  <c r="K31" i="9"/>
  <c r="H59" i="12"/>
  <c r="G128" i="11"/>
  <c r="G79" i="11"/>
  <c r="E79" i="11"/>
  <c r="E46" i="11"/>
  <c r="E82" i="11"/>
  <c r="E77" i="11"/>
  <c r="E76" i="11"/>
  <c r="H45" i="12"/>
  <c r="G120" i="11"/>
  <c r="G75" i="11"/>
  <c r="E75" i="11"/>
  <c r="E42" i="11"/>
  <c r="E78" i="11"/>
  <c r="E36" i="12"/>
  <c r="E15" i="7"/>
  <c r="C19" i="7" s="1"/>
  <c r="E89" i="11"/>
  <c r="E88" i="11"/>
  <c r="C20" i="21" s="1"/>
  <c r="E40" i="12"/>
  <c r="E32" i="12"/>
  <c r="H93" i="27"/>
  <c r="H41" i="12"/>
  <c r="G124" i="11"/>
  <c r="G83" i="11"/>
  <c r="E34" i="11"/>
  <c r="H44" i="12"/>
  <c r="H46" i="11"/>
  <c r="N18" i="6"/>
  <c r="C9" i="21" s="1"/>
  <c r="H42" i="11"/>
  <c r="E127" i="11"/>
  <c r="G82" i="11"/>
  <c r="E115" i="11"/>
  <c r="E33" i="11"/>
  <c r="I86" i="11"/>
  <c r="C131" i="27"/>
  <c r="E105" i="27"/>
  <c r="Z19" i="10"/>
  <c r="C41" i="27"/>
  <c r="I82" i="11"/>
  <c r="G86" i="11"/>
  <c r="H45" i="11"/>
  <c r="J51" i="27"/>
  <c r="N65" i="9"/>
  <c r="K119" i="27"/>
  <c r="G127" i="11"/>
  <c r="I74" i="11"/>
  <c r="G78" i="11"/>
  <c r="E45" i="11"/>
  <c r="H50" i="9"/>
  <c r="N31" i="11"/>
  <c r="N40" i="11" s="1"/>
  <c r="T26" i="10"/>
  <c r="Z26" i="10" s="1"/>
  <c r="Z13" i="10"/>
  <c r="N69" i="9"/>
  <c r="N23" i="6"/>
  <c r="C14" i="21" s="1"/>
  <c r="K31" i="11"/>
  <c r="K33" i="11" s="1"/>
  <c r="Q30" i="12"/>
  <c r="Q38" i="12" s="1"/>
  <c r="L79" i="11"/>
  <c r="L113" i="11"/>
  <c r="L122" i="11" s="1"/>
  <c r="K42" i="11"/>
  <c r="Z21" i="10"/>
  <c r="N77" i="9"/>
  <c r="N61" i="9"/>
  <c r="N15" i="6"/>
  <c r="C6" i="21" s="1"/>
  <c r="N73" i="9"/>
  <c r="G37" i="27"/>
  <c r="N72" i="11"/>
  <c r="N78" i="11" s="1"/>
  <c r="L75" i="11"/>
  <c r="N113" i="11"/>
  <c r="N127" i="11" s="1"/>
  <c r="K37" i="11"/>
  <c r="N76" i="9"/>
  <c r="N31" i="9"/>
  <c r="N21" i="6"/>
  <c r="C12" i="21" s="1"/>
  <c r="J65" i="27"/>
  <c r="L82" i="11"/>
  <c r="E26" i="27"/>
  <c r="K40" i="11"/>
  <c r="N71" i="9"/>
  <c r="G19" i="7"/>
  <c r="K44" i="11"/>
  <c r="M91" i="9"/>
  <c r="N20" i="6"/>
  <c r="C11" i="21" s="1"/>
  <c r="AB164" i="27"/>
  <c r="N70" i="9"/>
  <c r="H28" i="7"/>
  <c r="G32" i="7" s="1"/>
  <c r="L121" i="11"/>
  <c r="K39" i="11"/>
  <c r="Z17" i="10"/>
  <c r="N28" i="10"/>
  <c r="G131" i="27"/>
  <c r="I105" i="27"/>
  <c r="H36" i="12"/>
  <c r="G119" i="11"/>
  <c r="E123" i="11"/>
  <c r="G74" i="11"/>
  <c r="K30" i="12"/>
  <c r="K35" i="12" s="1"/>
  <c r="H37" i="11"/>
  <c r="E41" i="11"/>
  <c r="F119" i="27"/>
  <c r="D93" i="27"/>
  <c r="C93" i="27"/>
  <c r="H43" i="12"/>
  <c r="G126" i="11"/>
  <c r="E126" i="11"/>
  <c r="I81" i="11"/>
  <c r="G81" i="11"/>
  <c r="H36" i="11"/>
  <c r="E36" i="11"/>
  <c r="H48" i="9"/>
  <c r="D32" i="7"/>
  <c r="G154" i="27"/>
  <c r="I131" i="27"/>
  <c r="G105" i="27"/>
  <c r="E41" i="27"/>
  <c r="H46" i="12"/>
  <c r="G125" i="11"/>
  <c r="E125" i="11"/>
  <c r="I84" i="11"/>
  <c r="G84" i="11"/>
  <c r="H43" i="11"/>
  <c r="E43" i="11"/>
  <c r="H47" i="9"/>
  <c r="N131" i="27"/>
  <c r="H119" i="27"/>
  <c r="J105" i="27"/>
  <c r="C105" i="27"/>
  <c r="Z20" i="10"/>
  <c r="N68" i="9"/>
  <c r="J31" i="9"/>
  <c r="N19" i="6"/>
  <c r="C10" i="21" s="1"/>
  <c r="AE164" i="27"/>
  <c r="N72" i="9"/>
  <c r="Z27" i="10"/>
  <c r="N63" i="9"/>
  <c r="K36" i="11"/>
  <c r="N75" i="9"/>
  <c r="I31" i="9"/>
  <c r="N13" i="6"/>
  <c r="C4" i="21" s="1"/>
  <c r="I65" i="27"/>
  <c r="N62" i="9"/>
  <c r="K35" i="11"/>
  <c r="L91" i="9"/>
  <c r="N24" i="6"/>
  <c r="C15" i="21" s="1"/>
  <c r="C119" i="27"/>
  <c r="H32" i="12"/>
  <c r="G115" i="11"/>
  <c r="E119" i="11"/>
  <c r="H33" i="11"/>
  <c r="E37" i="11"/>
  <c r="H54" i="9"/>
  <c r="F141" i="27"/>
  <c r="F145" i="27" s="1"/>
  <c r="F154" i="27"/>
  <c r="F131" i="27"/>
  <c r="J164" i="27"/>
  <c r="H39" i="12"/>
  <c r="G122" i="11"/>
  <c r="E118" i="11"/>
  <c r="I77" i="11"/>
  <c r="E47" i="12"/>
  <c r="E39" i="12"/>
  <c r="H48" i="11"/>
  <c r="E48" i="11"/>
  <c r="N27" i="10"/>
  <c r="H53" i="9"/>
  <c r="E119" i="27"/>
  <c r="D105" i="27"/>
  <c r="C51" i="27"/>
  <c r="H42" i="12"/>
  <c r="G121" i="11"/>
  <c r="E121" i="11"/>
  <c r="I80" i="11"/>
  <c r="G80" i="11"/>
  <c r="E42" i="12"/>
  <c r="E34" i="12"/>
  <c r="H39" i="11"/>
  <c r="E39" i="11"/>
  <c r="H52" i="9"/>
  <c r="L119" i="27"/>
  <c r="H131" i="27"/>
  <c r="I93" i="27"/>
  <c r="Z16" i="10"/>
  <c r="N64" i="9"/>
  <c r="K41" i="11"/>
  <c r="E79" i="27"/>
  <c r="Z15" i="10"/>
  <c r="M65" i="27"/>
  <c r="Z23" i="10"/>
  <c r="N67" i="9"/>
  <c r="Z14" i="10"/>
  <c r="N22" i="6"/>
  <c r="C13" i="21" s="1"/>
  <c r="L129" i="11"/>
  <c r="L88" i="11"/>
  <c r="K47" i="11"/>
  <c r="Z29" i="10"/>
  <c r="N74" i="9"/>
  <c r="N16" i="6"/>
  <c r="C7" i="21" s="1"/>
  <c r="L65" i="27"/>
  <c r="I119" i="27"/>
  <c r="F41" i="27"/>
  <c r="M131" i="27"/>
  <c r="H105" i="27"/>
  <c r="H35" i="12"/>
  <c r="G118" i="11"/>
  <c r="I89" i="11"/>
  <c r="G89" i="11"/>
  <c r="H44" i="11"/>
  <c r="E44" i="11"/>
  <c r="H45" i="9"/>
  <c r="E154" i="27"/>
  <c r="E131" i="27"/>
  <c r="H38" i="12"/>
  <c r="G117" i="11"/>
  <c r="E117" i="11"/>
  <c r="I76" i="11"/>
  <c r="G76" i="11"/>
  <c r="H35" i="11"/>
  <c r="E35" i="11"/>
  <c r="D154" i="27"/>
  <c r="J119" i="27"/>
  <c r="D119" i="27"/>
  <c r="E93" i="27"/>
  <c r="F51" i="27"/>
  <c r="K45" i="11"/>
  <c r="J91" i="9"/>
  <c r="N65" i="27"/>
  <c r="Z24" i="10"/>
  <c r="K49" i="9"/>
  <c r="N49" i="9" s="1"/>
  <c r="N14" i="6"/>
  <c r="C5" i="21" s="1"/>
  <c r="K48" i="11"/>
  <c r="I91" i="9"/>
  <c r="M31" i="9"/>
  <c r="N17" i="6"/>
  <c r="C8" i="21" s="1"/>
  <c r="L89" i="11"/>
  <c r="Z18" i="10"/>
  <c r="L31" i="9"/>
  <c r="N125" i="11"/>
  <c r="N84" i="11"/>
  <c r="K43" i="11"/>
  <c r="Z22" i="10"/>
  <c r="N66" i="9"/>
  <c r="G119" i="27"/>
  <c r="H40" i="12"/>
  <c r="G123" i="11"/>
  <c r="H41" i="11"/>
  <c r="J131" i="27"/>
  <c r="G93" i="27"/>
  <c r="H47" i="12"/>
  <c r="G130" i="11"/>
  <c r="E130" i="11"/>
  <c r="I85" i="11"/>
  <c r="G85" i="11"/>
  <c r="E43" i="12"/>
  <c r="E35" i="12"/>
  <c r="H40" i="11"/>
  <c r="E40" i="11"/>
  <c r="L131" i="27"/>
  <c r="F93" i="27"/>
  <c r="Q164" i="27"/>
  <c r="E129" i="11"/>
  <c r="C21" i="21" s="1"/>
  <c r="G88" i="11"/>
  <c r="E46" i="12"/>
  <c r="N29" i="10"/>
  <c r="D19" i="7"/>
  <c r="K131" i="27"/>
  <c r="D131" i="27"/>
  <c r="F105" i="27"/>
  <c r="D41" i="27"/>
  <c r="N43" i="11" l="1"/>
  <c r="N38" i="11"/>
  <c r="L77" i="11"/>
  <c r="K38" i="11"/>
  <c r="N44" i="11"/>
  <c r="L76" i="11"/>
  <c r="L80" i="11"/>
  <c r="L81" i="11"/>
  <c r="L85" i="11"/>
  <c r="L78" i="11"/>
  <c r="L87" i="11"/>
  <c r="L84" i="11"/>
  <c r="N36" i="11"/>
  <c r="L86" i="11"/>
  <c r="K42" i="12"/>
  <c r="N47" i="11"/>
  <c r="L83" i="11"/>
  <c r="Q47" i="12"/>
  <c r="Z28" i="10"/>
  <c r="R51" i="27"/>
  <c r="D145" i="27"/>
  <c r="C145" i="27"/>
  <c r="N122" i="11"/>
  <c r="N126" i="11"/>
  <c r="N129" i="11"/>
  <c r="K33" i="12"/>
  <c r="K44" i="12"/>
  <c r="K47" i="12"/>
  <c r="G6" i="21"/>
  <c r="H11" i="21"/>
  <c r="G4" i="21"/>
  <c r="H13" i="21"/>
  <c r="I5" i="21"/>
  <c r="G11" i="21"/>
  <c r="I4" i="21"/>
  <c r="H10" i="21"/>
  <c r="I6" i="21"/>
  <c r="G14" i="21"/>
  <c r="G5" i="21"/>
  <c r="I13" i="21"/>
  <c r="G13" i="21"/>
  <c r="G10" i="21"/>
  <c r="I10" i="21"/>
  <c r="I9" i="21"/>
  <c r="G9" i="21"/>
  <c r="I14" i="21"/>
  <c r="H7" i="21"/>
  <c r="I12" i="21"/>
  <c r="H14" i="21"/>
  <c r="H4" i="21"/>
  <c r="G7" i="21"/>
  <c r="H12" i="21"/>
  <c r="H6" i="21"/>
  <c r="I11" i="21"/>
  <c r="H9" i="21"/>
  <c r="I8" i="21"/>
  <c r="G8" i="21"/>
  <c r="H8" i="21"/>
  <c r="I7" i="21"/>
  <c r="G12" i="21"/>
  <c r="H15" i="21"/>
  <c r="H5" i="21"/>
  <c r="G15" i="21"/>
  <c r="I15" i="21"/>
  <c r="L130" i="11"/>
  <c r="K38" i="12"/>
  <c r="N85" i="11"/>
  <c r="Q37" i="12"/>
  <c r="Q39" i="12"/>
  <c r="N86" i="11"/>
  <c r="N77" i="11"/>
  <c r="N88" i="11"/>
  <c r="N81" i="11"/>
  <c r="N76" i="11"/>
  <c r="N80" i="11"/>
  <c r="Q40" i="12"/>
  <c r="L125" i="11"/>
  <c r="L126" i="11"/>
  <c r="L123" i="11"/>
  <c r="L118" i="11"/>
  <c r="L127" i="11"/>
  <c r="L117" i="11"/>
  <c r="L128" i="11"/>
  <c r="L116" i="11"/>
  <c r="L120" i="11"/>
  <c r="N34" i="11"/>
  <c r="N41" i="11"/>
  <c r="N130" i="11"/>
  <c r="N119" i="11"/>
  <c r="K46" i="12"/>
  <c r="N46" i="11"/>
  <c r="K34" i="12"/>
  <c r="K39" i="12"/>
  <c r="K36" i="12"/>
  <c r="N118" i="11"/>
  <c r="N123" i="11"/>
  <c r="K37" i="12"/>
  <c r="N35" i="11"/>
  <c r="N117" i="11"/>
  <c r="K51" i="27"/>
  <c r="N74" i="11"/>
  <c r="N121" i="11"/>
  <c r="Q43" i="12"/>
  <c r="N115" i="11"/>
  <c r="Q41" i="12"/>
  <c r="N33" i="11"/>
  <c r="K105" i="27"/>
  <c r="Q32" i="12"/>
  <c r="N87" i="11"/>
  <c r="J41" i="27"/>
  <c r="H145" i="27" a="1"/>
  <c r="H145" i="27" s="1"/>
  <c r="O51" i="27"/>
  <c r="M119" i="27"/>
  <c r="Q167" i="27"/>
  <c r="K41" i="12"/>
  <c r="Q42" i="12"/>
  <c r="N48" i="9"/>
  <c r="Q44" i="12"/>
  <c r="Q46" i="12"/>
  <c r="Q51" i="27"/>
  <c r="N89" i="11"/>
  <c r="N82" i="11"/>
  <c r="E145" i="27"/>
  <c r="Q34" i="12"/>
  <c r="N48" i="11"/>
  <c r="N37" i="11"/>
  <c r="N45" i="11"/>
  <c r="N39" i="11"/>
  <c r="Q35" i="12"/>
  <c r="Q36" i="12"/>
  <c r="N42" i="11"/>
  <c r="Q105" i="27"/>
  <c r="W131" i="27"/>
  <c r="J154" i="27"/>
  <c r="V131" i="27"/>
  <c r="O93" i="27"/>
  <c r="K45" i="12"/>
  <c r="K43" i="12"/>
  <c r="K40" i="12"/>
  <c r="P167" i="27"/>
  <c r="P93" i="27"/>
  <c r="M93" i="27"/>
  <c r="N54" i="9"/>
  <c r="N52" i="9"/>
  <c r="N53" i="9"/>
  <c r="L154" i="27"/>
  <c r="J167" i="27"/>
  <c r="H167" i="27"/>
  <c r="K167" i="27"/>
  <c r="N167" i="27"/>
  <c r="O167" i="27"/>
  <c r="E167" i="27"/>
  <c r="L167" i="27"/>
  <c r="D167" i="27"/>
  <c r="Z131" i="27"/>
  <c r="M51" i="27"/>
  <c r="K93" i="27"/>
  <c r="H154" i="27"/>
  <c r="P131" i="27"/>
  <c r="X131" i="27"/>
  <c r="G41" i="27"/>
  <c r="Y131" i="27"/>
  <c r="N79" i="11"/>
  <c r="R131" i="27"/>
  <c r="N83" i="11"/>
  <c r="I167" i="27"/>
  <c r="R105" i="27"/>
  <c r="O105" i="27"/>
  <c r="I41" i="27"/>
  <c r="M167" i="27"/>
  <c r="N105" i="27"/>
  <c r="V119" i="27"/>
  <c r="U131" i="27"/>
  <c r="G167" i="27"/>
  <c r="U119" i="27"/>
  <c r="G145" i="27" a="1"/>
  <c r="G145" i="27" s="1"/>
  <c r="Y164" i="27"/>
  <c r="P119" i="27"/>
  <c r="N51" i="9"/>
  <c r="K34" i="11"/>
  <c r="Q33" i="12"/>
  <c r="Q119" i="27"/>
  <c r="O131" i="27"/>
  <c r="H41" i="27"/>
  <c r="I154" i="27"/>
  <c r="T131" i="27"/>
  <c r="O119" i="27"/>
  <c r="L93" i="27"/>
  <c r="S119" i="27"/>
  <c r="N47" i="9"/>
  <c r="F32" i="7"/>
  <c r="AF164" i="27"/>
  <c r="N45" i="9"/>
  <c r="L119" i="11"/>
  <c r="L124" i="11"/>
  <c r="N120" i="11"/>
  <c r="N46" i="9"/>
  <c r="N93" i="27"/>
  <c r="N75" i="11"/>
  <c r="N116" i="11"/>
  <c r="J145" i="27" a="1"/>
  <c r="J145" i="27" s="1"/>
  <c r="J93" i="27"/>
  <c r="T119" i="27"/>
  <c r="N50" i="9"/>
  <c r="I145" i="27" a="1"/>
  <c r="I145" i="27" s="1"/>
  <c r="C167" i="27"/>
  <c r="S131" i="27"/>
  <c r="N51" i="27"/>
  <c r="R119" i="27"/>
  <c r="Q131" i="27"/>
  <c r="F167" i="27"/>
  <c r="K32" i="12"/>
  <c r="E53" i="12"/>
  <c r="E56" i="12" s="1"/>
  <c r="M105" i="27"/>
  <c r="N119" i="27"/>
  <c r="L105" i="27"/>
  <c r="N124" i="11"/>
  <c r="L51" i="27"/>
  <c r="P51" i="27"/>
  <c r="P105" i="27"/>
  <c r="L115" i="11"/>
  <c r="N128" i="11"/>
  <c r="K46" i="11"/>
  <c r="Q45" i="12"/>
  <c r="K154" i="27"/>
  <c r="V167" i="27" l="1"/>
  <c r="X167" i="27"/>
  <c r="AE167" i="27"/>
  <c r="AB167" i="27"/>
  <c r="AF167" i="27"/>
  <c r="U167" i="27"/>
  <c r="Y167" i="27"/>
  <c r="AD167" i="27"/>
  <c r="AC167" i="27"/>
  <c r="T167" i="27"/>
  <c r="S167" i="27"/>
  <c r="Z167" i="27"/>
  <c r="AA167" i="27"/>
  <c r="W167" i="27"/>
  <c r="R167" i="27"/>
  <c r="T29" i="12" l="1"/>
  <c r="T27" i="12" l="1"/>
  <c r="T16" i="12"/>
  <c r="T21" i="12"/>
  <c r="T19" i="12"/>
  <c r="T24" i="12"/>
  <c r="T22" i="12"/>
  <c r="T15" i="12"/>
  <c r="T23" i="12"/>
  <c r="T18" i="12"/>
  <c r="T20" i="12"/>
  <c r="T28" i="12"/>
  <c r="T17" i="12"/>
  <c r="T25" i="12"/>
  <c r="T26" i="12"/>
  <c r="N30" i="12" l="1"/>
  <c r="N32" i="12" s="1"/>
  <c r="T14" i="12"/>
  <c r="T30" i="12" s="1"/>
  <c r="T43" i="12" s="1"/>
  <c r="P113" i="11"/>
  <c r="P115" i="11" s="1"/>
  <c r="P72" i="11"/>
  <c r="P74" i="11" s="1"/>
  <c r="T34" i="12" l="1"/>
  <c r="T35" i="12"/>
  <c r="T41" i="12"/>
  <c r="T42" i="12"/>
  <c r="T37" i="12"/>
  <c r="T32" i="12"/>
  <c r="H53" i="12"/>
  <c r="H56" i="12" s="1"/>
  <c r="T47" i="12"/>
  <c r="T33" i="12"/>
  <c r="P80" i="11"/>
  <c r="P81" i="11"/>
  <c r="P84" i="11"/>
  <c r="P88" i="11"/>
  <c r="P77" i="11"/>
  <c r="P82" i="11"/>
  <c r="P89" i="11"/>
  <c r="P75" i="11"/>
  <c r="P78" i="11"/>
  <c r="P85" i="11"/>
  <c r="P87" i="11"/>
  <c r="P76" i="11"/>
  <c r="P86" i="11"/>
  <c r="P79" i="11"/>
  <c r="P83" i="11"/>
  <c r="P127" i="11"/>
  <c r="P116" i="11"/>
  <c r="P123" i="11"/>
  <c r="P129" i="11"/>
  <c r="P126" i="11"/>
  <c r="P130" i="11"/>
  <c r="P124" i="11"/>
  <c r="P128" i="11"/>
  <c r="P117" i="11"/>
  <c r="P119" i="11"/>
  <c r="P120" i="11"/>
  <c r="P122" i="11"/>
  <c r="P125" i="11"/>
  <c r="P121" i="11"/>
  <c r="P118" i="11"/>
  <c r="T38" i="12"/>
  <c r="N47" i="12"/>
  <c r="N40" i="12"/>
  <c r="N35" i="12"/>
  <c r="N44" i="12"/>
  <c r="N38" i="12"/>
  <c r="N45" i="12"/>
  <c r="N34" i="12"/>
  <c r="N37" i="12"/>
  <c r="N33" i="12"/>
  <c r="N46" i="12"/>
  <c r="N39" i="12"/>
  <c r="N42" i="12"/>
  <c r="N36" i="12"/>
  <c r="N43" i="12"/>
  <c r="N41" i="12"/>
  <c r="T45" i="12"/>
  <c r="T46" i="12"/>
  <c r="T39" i="12"/>
  <c r="T36" i="12"/>
  <c r="T40" i="12"/>
  <c r="T44" i="12"/>
  <c r="E15" i="8" l="1"/>
  <c r="C19" i="8" s="1"/>
  <c r="D19" i="8" l="1"/>
  <c r="H15" i="8"/>
  <c r="F19" i="8" s="1"/>
  <c r="H35" i="6"/>
  <c r="H39" i="6"/>
  <c r="H37" i="6"/>
  <c r="H33" i="6"/>
  <c r="H40" i="6"/>
  <c r="H41" i="6"/>
  <c r="H36" i="6"/>
  <c r="H28" i="8"/>
  <c r="F32" i="8" s="1"/>
  <c r="H34" i="6"/>
  <c r="H42" i="6"/>
  <c r="H38" i="6"/>
  <c r="H32" i="6"/>
  <c r="H43" i="6"/>
  <c r="G19" i="8" l="1"/>
  <c r="G32" i="8"/>
  <c r="C32" i="8"/>
  <c r="D32" i="8"/>
  <c r="N43" i="6"/>
  <c r="N28" i="8"/>
  <c r="I32" i="8" s="1"/>
  <c r="N38" i="6"/>
  <c r="N36" i="6"/>
  <c r="N40" i="6"/>
  <c r="H44" i="6"/>
  <c r="N35" i="6"/>
  <c r="N32" i="6"/>
  <c r="N34" i="6"/>
  <c r="N37" i="6"/>
  <c r="N42" i="6"/>
  <c r="N39" i="6"/>
  <c r="N41" i="6"/>
  <c r="N33" i="6"/>
  <c r="E32" i="8"/>
  <c r="K32" i="8" l="1"/>
  <c r="J32" i="8"/>
  <c r="N44" i="6"/>
  <c r="M32" i="8"/>
  <c r="L32" i="8"/>
</calcChain>
</file>

<file path=xl/sharedStrings.xml><?xml version="1.0" encoding="utf-8"?>
<sst xmlns="http://schemas.openxmlformats.org/spreadsheetml/2006/main" count="1438" uniqueCount="399">
  <si>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</si>
  <si>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</si>
  <si>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</si>
  <si>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</si>
  <si>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</si>
  <si>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</si>
  <si>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</si>
  <si>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</si>
  <si>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</si>
  <si>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</si>
  <si>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</si>
  <si>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</si>
  <si>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</si>
  <si>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</si>
  <si>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</si>
  <si>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</si>
  <si>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</si>
  <si>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</si>
  <si>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</si>
  <si>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</si>
  <si>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</si>
  <si>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</si>
  <si>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</si>
  <si>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</si>
  <si>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</si>
  <si>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</si>
  <si>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</si>
  <si>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</si>
  <si>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</si>
  <si>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</si>
  <si>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</si>
  <si>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</si>
  <si>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</si>
  <si>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</si>
  <si>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</si>
  <si>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</si>
  <si>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</si>
  <si>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</si>
  <si>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</si>
  <si>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</si>
  <si>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</si>
  <si>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</si>
  <si>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</si>
  <si>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</si>
  <si>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</si>
  <si>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</si>
  <si>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</si>
  <si>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</si>
  <si>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</si>
  <si>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</si>
  <si>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</si>
  <si>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</si>
  <si>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</si>
  <si>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</si>
  <si>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</si>
  <si>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</si>
  <si>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</si>
  <si>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</si>
  <si>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</si>
  <si>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</si>
  <si>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</si>
  <si>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</si>
  <si>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</si>
  <si>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</si>
  <si>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</si>
  <si>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</si>
  <si>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</si>
  <si>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</si>
  <si>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</si>
  <si>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</si>
  <si>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</si>
  <si>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</si>
  <si>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</si>
  <si>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</si>
  <si>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</si>
  <si>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</si>
  <si>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</si>
  <si>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</si>
  <si>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</si>
  <si>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</si>
  <si>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</si>
  <si>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</si>
  <si>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</si>
  <si>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</si>
  <si>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</si>
  <si>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</si>
  <si>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</si>
  <si>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</si>
  <si>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</si>
  <si>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</si>
  <si>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</si>
  <si>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</si>
  <si>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</si>
  <si>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</si>
  <si>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</si>
  <si>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</si>
  <si>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</si>
  <si>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</si>
  <si>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</si>
  <si>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</si>
  <si>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</si>
  <si>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</si>
  <si>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</si>
  <si>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</si>
  <si>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</si>
  <si>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</si>
  <si>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</si>
  <si>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</si>
  <si>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</si>
  <si>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</si>
  <si>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</si>
  <si>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</si>
  <si>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</si>
  <si>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</si>
  <si>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</si>
  <si>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</si>
  <si>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</si>
  <si>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</si>
  <si>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</si>
  <si>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</si>
  <si>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</si>
  <si>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</si>
  <si>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</si>
  <si>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</si>
  <si>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</si>
  <si>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</si>
  <si>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</si>
  <si>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</si>
  <si>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</si>
  <si>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</si>
  <si>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</si>
  <si>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</si>
  <si>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</si>
  <si>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</si>
  <si>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</si>
  <si>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</si>
  <si>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</si>
  <si>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</si>
  <si>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</si>
  <si>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</si>
  <si>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</si>
  <si>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</si>
  <si>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</si>
  <si>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</si>
  <si>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</si>
  <si>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</si>
  <si>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</si>
  <si>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</si>
  <si>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</si>
  <si>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</si>
  <si>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</si>
  <si>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</si>
  <si>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</si>
  <si>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</si>
  <si>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</si>
  <si>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</si>
  <si>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</si>
  <si>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</si>
  <si>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</si>
  <si>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</si>
  <si>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</si>
  <si>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</si>
  <si>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</si>
  <si>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</si>
  <si>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</si>
  <si>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</si>
  <si>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</si>
  <si>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</si>
  <si>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</si>
  <si>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</si>
  <si>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</si>
  <si>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</si>
  <si>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</si>
  <si>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</si>
  <si>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</si>
  <si>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</si>
  <si>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</si>
  <si>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</si>
  <si>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</si>
  <si>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</si>
  <si>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</si>
  <si>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</si>
  <si>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</si>
  <si>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</si>
  <si>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</si>
  <si>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</si>
  <si>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</si>
  <si>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</si>
  <si>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</si>
  <si>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</si>
  <si>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</si>
  <si>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</si>
  <si>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</si>
  <si>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</si>
  <si>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</si>
  <si>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</si>
  <si>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</si>
  <si>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</si>
  <si>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</si>
  <si>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</si>
  <si>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</si>
  <si>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</si>
  <si>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</si>
  <si>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</si>
  <si>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</si>
  <si>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</si>
  <si>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</si>
  <si>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</si>
  <si>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</si>
  <si>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</si>
  <si>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</si>
  <si>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</si>
  <si>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</si>
  <si>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</si>
  <si>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</si>
  <si>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</si>
  <si>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</si>
  <si>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</si>
  <si>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</si>
  <si>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</si>
  <si>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</si>
  <si>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</si>
  <si>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</si>
  <si>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</si>
  <si>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</si>
  <si>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</si>
  <si>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</si>
  <si>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</si>
  <si>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</si>
  <si>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</si>
  <si>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</si>
  <si>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</si>
  <si>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</si>
  <si>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</si>
  <si>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</si>
  <si>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</si>
  <si>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</si>
  <si>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</si>
  <si>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</si>
  <si>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</si>
  <si>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</si>
  <si>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</si>
  <si>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</si>
  <si>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</si>
  <si>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</si>
  <si>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</si>
  <si>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</si>
  <si>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</si>
  <si>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</si>
  <si>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</si>
  <si>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</si>
  <si>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</si>
  <si>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</si>
  <si>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</si>
  <si>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</si>
  <si>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</si>
  <si>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</si>
  <si>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</si>
  <si>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</si>
  <si>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</si>
  <si>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</si>
  <si>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</si>
  <si>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</si>
  <si>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</si>
  <si>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</si>
  <si>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</si>
  <si>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</si>
  <si>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</si>
  <si>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</si>
  <si>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</si>
  <si>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</si>
  <si>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</si>
  <si>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</si>
  <si>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</si>
  <si>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</si>
  <si>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</si>
  <si>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</si>
  <si>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</si>
  <si>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</si>
  <si>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</si>
  <si>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</si>
  <si>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</si>
  <si>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</si>
  <si>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</si>
  <si>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</si>
  <si>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</si>
  <si>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</si>
  <si>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</si>
  <si>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</si>
  <si>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</si>
  <si>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</si>
  <si>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</si>
  <si>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</si>
  <si>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</si>
  <si>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</si>
  <si>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</si>
  <si>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</si>
  <si>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</si>
  <si>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</si>
  <si>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</si>
  <si>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</si>
  <si>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</si>
  <si>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</si>
  <si>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</si>
  <si>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</si>
  <si>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</si>
  <si>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</si>
  <si>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</si>
  <si>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</si>
  <si>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</si>
  <si>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</si>
  <si>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Awards, MRs/Appeals</t>
  </si>
  <si>
    <t>Verfied &amp; Unverified Breakdown</t>
  </si>
  <si>
    <t>Table OC1.1</t>
  </si>
  <si>
    <t>Table OC1.2</t>
  </si>
  <si>
    <t>Services</t>
  </si>
  <si>
    <t xml:space="preserve">These services are listed below, alongside the Case Management Systems used within each service. </t>
  </si>
  <si>
    <t>Internal Service</t>
  </si>
  <si>
    <t>Service Name</t>
  </si>
  <si>
    <t>Case Management System</t>
  </si>
  <si>
    <t>External Services</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</si>
  <si>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</si>
  <si>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</si>
  <si>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</si>
  <si>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</si>
  <si>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</si>
  <si>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</si>
  <si>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</si>
  <si>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</si>
  <si>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</si>
  <si>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</si>
  <si>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</si>
  <si>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Debt Advice Outputs</t>
    </r>
    <r>
      <rPr>
        <b/>
        <vertAlign val="superscript"/>
        <sz val="11"/>
        <color theme="1"/>
        <rFont val="Calibri"/>
        <family val="2"/>
        <scheme val="minor"/>
      </rPr>
      <t>1</t>
    </r>
  </si>
  <si>
    <t>Welfare Rights</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</si>
  <si>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</si>
  <si>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</si>
  <si>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</si>
  <si>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</si>
  <si>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</si>
  <si>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</si>
  <si>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</si>
  <si>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</si>
  <si>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Debt Chart</t>
  </si>
  <si>
    <t>16-34</t>
  </si>
  <si>
    <t>General breakdown - comparable categories across 3 years</t>
  </si>
  <si>
    <t>Detailed Breakdown - comparable categories across 2 years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</si>
  <si>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West Dunbartonshire Council.</t>
    </r>
  </si>
  <si>
    <t>The information presented in this spreadsheet relates to data from money and welfare rights advice services funded by West Dunbartonshire council, covering the period 1st April 2019 - 31st March 2020.</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</si>
  <si>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West Dunbartonshire to apportion both the 2018/19 and 2019/20 data to relect the level of local authority investment. In 2018/19 figures for West Dunbartonshire CAB were apportioned by 86.5% and Clydebank Independent Resource Centre were apportioned by 49.4%. In 2019/20  figures for West Dunbartonshire CAB were apportioned by 71.4% and Clydebank Independent Resource Centre were apportioned by 44.7%. 
As a result data from 2018/19 and 2019/20 is not directly comparable with previous years. 
However, some data breakdowns (e.g. demographic categories) have also been presented as percentages to enable more reliable comparisons over time, however these should still be treated with caution.</t>
  </si>
  <si>
    <t xml:space="preserve">To illustrate how the demographics of clients accessing the services compares with the population of West Dunbartonshire, comparisons have been made using data from the 2019 Scottish Household Survey (SHS). This helps demonstrate which demographic groups are overrepresented or underrepresented within advice services. </t>
  </si>
  <si>
    <t>Table C2.5 - Client income is not gathered for general contact in West Dunbartonshire CAB and in Working4U client income is collected mainly for Debt clients.</t>
  </si>
  <si>
    <t xml:space="preserve">Some clients are accounted for in several catagories here (e.g. one client may have rent arrears and Council Tax arrears) which means the figure is higher than the total number of actual clients.    </t>
  </si>
  <si>
    <t xml:space="preserve">2. Other includes; Court Fines Capital, Income Tax and NI Debt, Magistrates / Sheriffs Court fines, Other Fines, Parking Penalty Charges, Personal Liability, Unsecured Credit Products Arrears, Vet Bills, Court Fines Arrears, Earnings Arrestment, Maintenance or child support, PPI Debt, Factoring Fees, Funeral Costs, Unknown, Income Tax, Social Fund, Solicitors Bill, Student Loan Debt, Insurance Debt, Universal Credit Advance, Sundry Housing Debts, Former Tenancy Arrears, Digital TV Services, Other, Mobile Phone Debt. </t>
  </si>
  <si>
    <t>Table I1.2 - In 2019/20 Clydebank Independent Resource Centre had 3 volunteers however hours were not fixed and varied therefore the figure only include West Dunbartonshire CAB.</t>
  </si>
  <si>
    <t xml:space="preserve">1. 2019/20 includes; for Working4U - £115,000 Macmillan Cancer Support for Macmillan Benefit Service and £76,882 for Improving the Cancer Journey Service. For West Dunbartonshire CAB - £78,000 UK Government for Help to Claim, £8,100 Pensionwise. For Cyldebank Independent Resource Centre £40,777.40 for Registered Social Landlord outreach service. 
</t>
  </si>
  <si>
    <t xml:space="preserve">2018/19 includes Macmillan Cancer Support. </t>
  </si>
  <si>
    <t>Table I2.2 - 2018/19 "Other" funding figure includes Working4U only</t>
  </si>
  <si>
    <r>
      <t>Referral Type</t>
    </r>
    <r>
      <rPr>
        <b/>
        <vertAlign val="superscript"/>
        <sz val="11"/>
        <color theme="1"/>
        <rFont val="Calibri"/>
        <family val="2"/>
        <scheme val="minor"/>
      </rPr>
      <t>1</t>
    </r>
  </si>
  <si>
    <t>Reason for Contact</t>
  </si>
  <si>
    <t>Table A1.2 - All contact in Clydebank Independent Resource Centre is face to face.</t>
  </si>
  <si>
    <t>Table A1.3 - 2018/19 figures do not include West Dunbartonshire CAB or Clydebank Independent Resource Centre.</t>
  </si>
  <si>
    <t>Table A1.4 - 2018/19 figures do not include West Dunbartonshire CAB.</t>
  </si>
  <si>
    <t>Table A1.6 - 2018/19 and 2019/20 figures do not include West Dunbartonshire CAB or Clydebank Independent Resource Centre.</t>
  </si>
  <si>
    <t>1. Other includes; advocacy service, Asbestos Group, Blue Triangle, DACA/CAT team, community support workers, Councillors/MP's, DWP/JCP, Education, friends/family, Homeless Unit, HR/Personnel, IRC Flyer, Key Housing, Lennon Partnership, Medical Practitioners, NHS Support Worker,  Richmond Fellowship, Shelter, Stepping Stones, Street Connects, Trust Housing, Women's Aid</t>
  </si>
  <si>
    <t>1. Other includes; re-mortgaging, sale of assets, equity release, direct deductions and full &amp; final settlements</t>
  </si>
  <si>
    <t xml:space="preserve">1. Other includes; Housing Benefit/LHA, Council Tax Reduction/discounts, ESA (IB), Working Tax Credit, Bereavement Allowance, Budgeting Loan, Income Support, Kinship Care Payment, Energy grants, JSA, Occupational pension, school clothing grant, warm home discount, Severe Disability Premiuim, Other Grants.  </t>
  </si>
  <si>
    <t xml:space="preserve">West Dunbartonshire CAB are unable to record the outcomes of mandatory reconsiderations and appeals. </t>
  </si>
  <si>
    <t>Softer Outcomes are not measured using the CAPMRF indicators. However, West Dunbartonshire CAB carry out a client satisfaction survey. A summary is provided of the indicators relating to the impact of the service.</t>
  </si>
  <si>
    <t>Table OC2.1 Clients Self-Reporting the difference made by the service 2019/20</t>
  </si>
  <si>
    <t>Difference service has made for clients</t>
  </si>
  <si>
    <t>Peace of mind</t>
  </si>
  <si>
    <t>Ability to help yourself</t>
  </si>
  <si>
    <t>Mental health</t>
  </si>
  <si>
    <t>Access to local services</t>
  </si>
  <si>
    <t>Number Improved</t>
  </si>
  <si>
    <t>Number No Change</t>
  </si>
  <si>
    <t>Number Got Worse</t>
  </si>
  <si>
    <t>In 2019/20 West Dunbartonshire Council funded 3 services to deliver both Money and Welfare Rights Advice.</t>
  </si>
  <si>
    <t>One of these services is delivered internally within the council and the remaining 2 services are externally commissioned to deliver advice.</t>
  </si>
  <si>
    <t>Working4U</t>
  </si>
  <si>
    <t>AdvicePro</t>
  </si>
  <si>
    <t>West Dunbartonshire CAB</t>
  </si>
  <si>
    <t>CASTLE and AdvicePro</t>
  </si>
  <si>
    <t>Clydebank Independent Resource Centre</t>
  </si>
  <si>
    <t>Microsoft Access Software and PG Debt</t>
  </si>
  <si>
    <t>Chart C3.1 Proportion of Debt Clients in West Dunbartonshire and Scotland by Debt Type in 2019/20</t>
  </si>
  <si>
    <t>Chart A1.1 Proportion of West Dunbartonshire contacts by channel in 2018/19 and 2019/20</t>
  </si>
  <si>
    <t>Universal Credit Claims</t>
  </si>
  <si>
    <t>Universal Credit Mandatory Reconsiderations</t>
  </si>
  <si>
    <t>Universal Credit Appeals</t>
  </si>
  <si>
    <t>Figures for Scotland are included in this spreadsheet to illustrate how activity in West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</si>
  <si>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Chart OP2.1 &amp; OP3.1 - Proportion of total West Dunbartonshire welfare benefit claims, mandatory reconsiderations and appeals which were for Universal Credit in 2018/19 and 2019/20</t>
  </si>
  <si>
    <t>Contacts Chart</t>
  </si>
  <si>
    <t>Welfare Rights Activity Chart</t>
  </si>
  <si>
    <t xml:space="preserve">Table C2.2 - Services in West Dunbartonshire use different age categories. Not included in the 2018/19 figures are 2,146 aged 45-54 and 1,684 aged 55-64. Not included in the 2019/20 figures are, from West Dunbartonshire CAB and Clydebank Independent Resource Centre; 1,192  aged 45-54 and 539 aged 55-64, and from Working4U; 850 aged 45-54 and 1,089 aged 55-64. </t>
  </si>
  <si>
    <r>
      <t>Table C2.2 Money and Welfare Rights Advice Clients by Age Bracket in 2017/18, 2018/19 and 2019/20</t>
    </r>
    <r>
      <rPr>
        <u/>
        <vertAlign val="superscript"/>
        <sz val="11"/>
        <color theme="10"/>
        <rFont val="Calibri"/>
        <family val="2"/>
        <scheme val="minor"/>
      </rPr>
      <t>1</t>
    </r>
  </si>
  <si>
    <r>
      <t xml:space="preserve">Table C2.5 Money and Welfare Rights Advice Clients by Household Income in 2017/18, 2018/19 and 2019/20 </t>
    </r>
    <r>
      <rPr>
        <u/>
        <vertAlign val="superscript"/>
        <sz val="11"/>
        <color theme="10"/>
        <rFont val="Calibri"/>
        <family val="2"/>
        <scheme val="minor"/>
      </rPr>
      <t>2</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</si>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</sst>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50">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xf numFmtId="0" fontId="2" fillId="2" borderId="0" xfId="0" applyFont="1"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horizontal="left" indent="2"/>
    </xf>
    <xf numFmtId="0" fontId="0" fillId="2" borderId="4" xfId="0" applyFill="1" applyBorder="1" applyAlignment="1">
      <alignment horizontal="left" indent="2"/>
    </xf>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15" fillId="2" borderId="100" xfId="0" applyFont="1" applyFill="1" applyBorder="1" applyAlignment="1">
      <alignment horizontal="left" wrapText="1" indent="2"/>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99" xfId="0" applyFont="1" applyFill="1" applyBorder="1" applyAlignment="1">
      <alignment wrapText="1"/>
    </xf>
    <xf numFmtId="0" fontId="16" fillId="4" borderId="99" xfId="0" applyFont="1" applyFill="1" applyBorder="1" applyAlignment="1">
      <alignment vertical="center" wrapText="1"/>
    </xf>
    <xf numFmtId="0" fontId="16" fillId="4" borderId="75" xfId="0" applyFont="1" applyFill="1" applyBorder="1" applyAlignment="1">
      <alignment wrapText="1"/>
    </xf>
    <xf numFmtId="0" fontId="16" fillId="4" borderId="99" xfId="0" applyFont="1" applyFill="1" applyBorder="1"/>
    <xf numFmtId="0" fontId="18" fillId="0" borderId="0" xfId="11" applyFont="1" applyFill="1" applyBorder="1"/>
    <xf numFmtId="9" fontId="2" fillId="3" borderId="2" xfId="2" applyFont="1" applyFill="1" applyBorder="1" applyAlignment="1">
      <alignment horizontal="right" wrapText="1"/>
    </xf>
    <xf numFmtId="9" fontId="2" fillId="2"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2" fillId="2" borderId="0" xfId="0" applyFont="1" applyFill="1" applyBorder="1" applyAlignment="1">
      <alignment horizontal="center" wrapText="1"/>
    </xf>
    <xf numFmtId="1" fontId="0" fillId="3" borderId="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0"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88" xfId="1" applyNumberFormat="1" applyFont="1" applyFill="1" applyBorder="1" applyAlignment="1">
      <alignment horizontal="center"/>
    </xf>
    <xf numFmtId="1" fontId="1" fillId="2" borderId="91"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0" fontId="3" fillId="2" borderId="0" xfId="0" applyFont="1" applyFill="1" applyAlignment="1">
      <alignment horizontal="left" indent="1"/>
    </xf>
    <xf numFmtId="0" fontId="15" fillId="0" borderId="0" xfId="0" applyFont="1"/>
    <xf numFmtId="1" fontId="0" fillId="2" borderId="0" xfId="2" applyNumberFormat="1" applyFont="1" applyFill="1" applyBorder="1" applyAlignment="1">
      <alignment horizontal="center"/>
    </xf>
    <xf numFmtId="0" fontId="0" fillId="2" borderId="0" xfId="0" applyFont="1" applyFill="1" applyBorder="1" applyAlignment="1">
      <alignment horizontal="left"/>
    </xf>
    <xf numFmtId="0" fontId="2" fillId="2" borderId="0" xfId="0" applyNumberFormat="1" applyFont="1" applyFill="1" applyBorder="1" applyAlignment="1"/>
    <xf numFmtId="0" fontId="1" fillId="2" borderId="0" xfId="2" applyNumberFormat="1" applyFont="1" applyFill="1" applyBorder="1" applyAlignment="1">
      <alignment horizontal="center" wrapText="1"/>
    </xf>
    <xf numFmtId="0" fontId="2" fillId="2" borderId="4" xfId="0" applyFont="1" applyFill="1" applyBorder="1" applyAlignment="1"/>
    <xf numFmtId="0" fontId="1" fillId="2" borderId="4" xfId="2" applyNumberFormat="1" applyFont="1" applyFill="1" applyBorder="1" applyAlignment="1">
      <alignment horizontal="center" vertical="center" wrapText="1"/>
    </xf>
    <xf numFmtId="0" fontId="1" fillId="2" borderId="4" xfId="2" applyNumberFormat="1" applyFont="1" applyFill="1" applyBorder="1" applyAlignment="1">
      <alignment horizontal="center" vertical="center"/>
    </xf>
    <xf numFmtId="0" fontId="1" fillId="3" borderId="19" xfId="2" applyNumberFormat="1" applyFont="1" applyFill="1" applyBorder="1" applyAlignment="1">
      <alignment horizontal="center" vertical="center"/>
    </xf>
    <xf numFmtId="0" fontId="1" fillId="3" borderId="18" xfId="2" applyNumberFormat="1" applyFont="1" applyFill="1" applyBorder="1" applyAlignment="1">
      <alignment horizontal="center"/>
    </xf>
    <xf numFmtId="0" fontId="0" fillId="3" borderId="0" xfId="0" applyFont="1" applyFill="1" applyBorder="1"/>
    <xf numFmtId="0" fontId="1" fillId="3" borderId="4" xfId="2" applyNumberFormat="1" applyFont="1" applyFill="1" applyBorder="1" applyAlignment="1">
      <alignment horizontal="center" vertical="center" wrapText="1"/>
    </xf>
    <xf numFmtId="0" fontId="1" fillId="3" borderId="0" xfId="2" applyNumberFormat="1" applyFont="1" applyFill="1" applyBorder="1" applyAlignment="1">
      <alignment horizontal="center" wrapText="1"/>
    </xf>
    <xf numFmtId="0" fontId="0" fillId="3" borderId="1" xfId="0" applyFont="1" applyFill="1" applyBorder="1" applyAlignment="1">
      <alignment horizontal="left"/>
    </xf>
    <xf numFmtId="0" fontId="1" fillId="3" borderId="5" xfId="2" applyNumberFormat="1" applyFont="1" applyFill="1" applyBorder="1" applyAlignment="1">
      <alignment horizontal="center" vertical="center"/>
    </xf>
    <xf numFmtId="0" fontId="1" fillId="3" borderId="1" xfId="2" applyNumberFormat="1" applyFont="1" applyFill="1" applyBorder="1" applyAlignment="1">
      <alignment horizontal="center"/>
    </xf>
    <xf numFmtId="0" fontId="0" fillId="0" borderId="0" xfId="0" applyBorder="1"/>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9" fontId="13" fillId="0" borderId="0" xfId="2" applyFont="1" applyFill="1" applyBorder="1"/>
    <xf numFmtId="0" fontId="13" fillId="0" borderId="0" xfId="2" applyNumberFormat="1" applyFont="1" applyFill="1" applyBorder="1"/>
    <xf numFmtId="9" fontId="13" fillId="0" borderId="0" xfId="2" applyFont="1" applyFill="1" applyBorder="1" applyAlignment="1">
      <alignment horizontal="left"/>
    </xf>
    <xf numFmtId="9" fontId="0" fillId="0" borderId="0" xfId="2" applyFont="1"/>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104" xfId="4" applyFill="1" applyBorder="1"/>
    <xf numFmtId="0" fontId="7" fillId="2" borderId="105" xfId="4" applyFill="1" applyBorder="1"/>
    <xf numFmtId="0" fontId="7" fillId="2" borderId="103" xfId="4" applyFill="1" applyBorder="1"/>
    <xf numFmtId="0" fontId="7" fillId="2" borderId="102"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Data'!$H$3</c:f>
              <c:strCache>
                <c:ptCount val="1"/>
                <c:pt idx="0">
                  <c:v>West Dunbartonshire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5332-436C-A9F5-142894BEC2E6}"/>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4-5332-436C-A9F5-142894BEC2E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32-436C-A9F5-142894BEC2E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32-436C-A9F5-142894BEC2E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Data'!$G$4:$G$15</c:f>
              <c:strCache>
                <c:ptCount val="12"/>
                <c:pt idx="0">
                  <c:v>Council Tax arrears</c:v>
                </c:pt>
                <c:pt idx="1">
                  <c:v>Rent arrears</c:v>
                </c:pt>
                <c:pt idx="2">
                  <c:v>Other</c:v>
                </c:pt>
                <c:pt idx="3">
                  <c:v>Credit, store and charge card debts</c:v>
                </c:pt>
                <c:pt idx="4">
                  <c:v>Benefit overpayment</c:v>
                </c:pt>
                <c:pt idx="5">
                  <c:v>Personal Loan</c:v>
                </c:pt>
                <c:pt idx="6">
                  <c:v>Utility arrears</c:v>
                </c:pt>
                <c:pt idx="7">
                  <c:v>Bank and Building Society overdrafts</c:v>
                </c:pt>
                <c:pt idx="8">
                  <c:v>Catalogue debts</c:v>
                </c:pt>
                <c:pt idx="9">
                  <c:v>High-cost credit</c:v>
                </c:pt>
                <c:pt idx="10">
                  <c:v>Mortgage arrears</c:v>
                </c:pt>
                <c:pt idx="11">
                  <c:v>Rent-to-Own debts</c:v>
                </c:pt>
              </c:strCache>
            </c:strRef>
          </c:cat>
          <c:val>
            <c:numRef>
              <c:f>'Chart Data'!$H$4:$H$15</c:f>
              <c:numCache>
                <c:formatCode>0%</c:formatCode>
                <c:ptCount val="12"/>
                <c:pt idx="0">
                  <c:v>0.25106382978723402</c:v>
                </c:pt>
                <c:pt idx="1">
                  <c:v>0.20141843971631207</c:v>
                </c:pt>
                <c:pt idx="2">
                  <c:v>0.15839243498817968</c:v>
                </c:pt>
                <c:pt idx="3">
                  <c:v>8.2742316784869971E-2</c:v>
                </c:pt>
                <c:pt idx="4">
                  <c:v>7.6122931442080377E-2</c:v>
                </c:pt>
                <c:pt idx="5">
                  <c:v>6.9503546099290783E-2</c:v>
                </c:pt>
                <c:pt idx="6">
                  <c:v>4.7754137115839243E-2</c:v>
                </c:pt>
                <c:pt idx="7">
                  <c:v>3.9243498817966904E-2</c:v>
                </c:pt>
                <c:pt idx="8">
                  <c:v>3.7352245862884159E-2</c:v>
                </c:pt>
                <c:pt idx="9">
                  <c:v>1.6548463356973995E-2</c:v>
                </c:pt>
                <c:pt idx="10">
                  <c:v>1.3711583924349883E-2</c:v>
                </c:pt>
                <c:pt idx="11">
                  <c:v>6.1465721040189127E-3</c:v>
                </c:pt>
              </c:numCache>
            </c:numRef>
          </c:val>
          <c:extLst>
            <c:ext xmlns:c16="http://schemas.microsoft.com/office/drawing/2014/chart" uri="{C3380CC4-5D6E-409C-BE32-E72D297353CC}">
              <c16:uniqueId val="{00000000-5332-436C-A9F5-142894BEC2E6}"/>
            </c:ext>
          </c:extLst>
        </c:ser>
        <c:ser>
          <c:idx val="1"/>
          <c:order val="1"/>
          <c:tx>
            <c:strRef>
              <c:f>'Chart Data'!$I$3</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5332-436C-A9F5-142894BEC2E6}"/>
              </c:ext>
            </c:extLst>
          </c:dPt>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5-5332-436C-A9F5-142894BEC2E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32-436C-A9F5-142894BEC2E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32-436C-A9F5-142894BEC2E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Data'!$G$4:$G$15</c:f>
              <c:strCache>
                <c:ptCount val="12"/>
                <c:pt idx="0">
                  <c:v>Council Tax arrears</c:v>
                </c:pt>
                <c:pt idx="1">
                  <c:v>Rent arrears</c:v>
                </c:pt>
                <c:pt idx="2">
                  <c:v>Other</c:v>
                </c:pt>
                <c:pt idx="3">
                  <c:v>Credit, store and charge card debts</c:v>
                </c:pt>
                <c:pt idx="4">
                  <c:v>Benefit overpayment</c:v>
                </c:pt>
                <c:pt idx="5">
                  <c:v>Personal Loan</c:v>
                </c:pt>
                <c:pt idx="6">
                  <c:v>Utility arrears</c:v>
                </c:pt>
                <c:pt idx="7">
                  <c:v>Bank and Building Society overdrafts</c:v>
                </c:pt>
                <c:pt idx="8">
                  <c:v>Catalogue debts</c:v>
                </c:pt>
                <c:pt idx="9">
                  <c:v>High-cost credit</c:v>
                </c:pt>
                <c:pt idx="10">
                  <c:v>Mortgage arrears</c:v>
                </c:pt>
                <c:pt idx="11">
                  <c:v>Rent-to-Own debts</c:v>
                </c:pt>
              </c:strCache>
            </c:strRef>
          </c:cat>
          <c:val>
            <c:numRef>
              <c:f>'Chart Data'!$I$4:$I$15</c:f>
              <c:numCache>
                <c:formatCode>0%</c:formatCode>
                <c:ptCount val="12"/>
                <c:pt idx="0">
                  <c:v>0.14512590817782822</c:v>
                </c:pt>
                <c:pt idx="1">
                  <c:v>0.10038626697622814</c:v>
                </c:pt>
                <c:pt idx="2">
                  <c:v>0.19717617345979205</c:v>
                </c:pt>
                <c:pt idx="3">
                  <c:v>0.14588737883718469</c:v>
                </c:pt>
                <c:pt idx="4">
                  <c:v>4.9727131778045046E-2</c:v>
                </c:pt>
                <c:pt idx="5">
                  <c:v>9.3533189089064259E-2</c:v>
                </c:pt>
                <c:pt idx="6">
                  <c:v>8.6459477528081002E-2</c:v>
                </c:pt>
                <c:pt idx="7">
                  <c:v>5.8584562280808501E-2</c:v>
                </c:pt>
                <c:pt idx="8">
                  <c:v>5.7322714679251416E-2</c:v>
                </c:pt>
                <c:pt idx="9">
                  <c:v>4.420512609783428E-2</c:v>
                </c:pt>
                <c:pt idx="10">
                  <c:v>1.1132517705220136E-2</c:v>
                </c:pt>
                <c:pt idx="11">
                  <c:v>1.0459553390662263E-2</c:v>
                </c:pt>
              </c:numCache>
            </c:numRef>
          </c:val>
          <c:extLst>
            <c:ext xmlns:c16="http://schemas.microsoft.com/office/drawing/2014/chart" uri="{C3380CC4-5D6E-409C-BE32-E72D297353CC}">
              <c16:uniqueId val="{00000001-5332-436C-A9F5-142894BEC2E6}"/>
            </c:ext>
          </c:extLst>
        </c:ser>
        <c:dLbls>
          <c:showLegendKey val="0"/>
          <c:showVal val="0"/>
          <c:showCatName val="0"/>
          <c:showSerName val="0"/>
          <c:showPercent val="0"/>
          <c:showBubbleSize val="0"/>
        </c:dLbls>
        <c:gapWidth val="182"/>
        <c:overlap val="-61"/>
        <c:axId val="429196040"/>
        <c:axId val="429196368"/>
      </c:barChart>
      <c:catAx>
        <c:axId val="429196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9196368"/>
        <c:crosses val="autoZero"/>
        <c:auto val="1"/>
        <c:lblAlgn val="ctr"/>
        <c:lblOffset val="100"/>
        <c:noMultiLvlLbl val="0"/>
      </c:catAx>
      <c:valAx>
        <c:axId val="429196368"/>
        <c:scaling>
          <c:orientation val="minMax"/>
        </c:scaling>
        <c:delete val="1"/>
        <c:axPos val="t"/>
        <c:numFmt formatCode="0%" sourceLinked="1"/>
        <c:majorTickMark val="none"/>
        <c:minorTickMark val="none"/>
        <c:tickLblPos val="nextTo"/>
        <c:crossAx val="429196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Volume!$B$30</c:f>
              <c:strCache>
                <c:ptCount val="1"/>
                <c:pt idx="0">
                  <c:v>2018/19</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810E-40A4-989F-A0D81E005E59}"/>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E-40A4-989F-A0D81E005E5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Volume!$C$23:$H$23</c15:sqref>
                  </c15:fullRef>
                </c:ext>
              </c:extLst>
              <c:f>Volume!$C$23:$E$23</c:f>
              <c:strCache>
                <c:ptCount val="3"/>
                <c:pt idx="0">
                  <c:v>Email</c:v>
                </c:pt>
                <c:pt idx="1">
                  <c:v>Face-to-face</c:v>
                </c:pt>
                <c:pt idx="2">
                  <c:v>Telephone</c:v>
                </c:pt>
              </c:strCache>
            </c:strRef>
          </c:cat>
          <c:val>
            <c:numRef>
              <c:extLst>
                <c:ext xmlns:c15="http://schemas.microsoft.com/office/drawing/2012/chart" uri="{02D57815-91ED-43cb-92C2-25804820EDAC}">
                  <c15:fullRef>
                    <c15:sqref>Volume!$C$30:$H$30</c15:sqref>
                  </c15:fullRef>
                </c:ext>
              </c:extLst>
              <c:f>Volume!$C$30:$E$30</c:f>
              <c:numCache>
                <c:formatCode>0%</c:formatCode>
                <c:ptCount val="3"/>
                <c:pt idx="0">
                  <c:v>0.13412216181643749</c:v>
                </c:pt>
                <c:pt idx="1">
                  <c:v>0.63696834026223215</c:v>
                </c:pt>
                <c:pt idx="2">
                  <c:v>0.22871762072273744</c:v>
                </c:pt>
              </c:numCache>
            </c:numRef>
          </c:val>
          <c:extLst>
            <c:ext xmlns:c16="http://schemas.microsoft.com/office/drawing/2014/chart" uri="{C3380CC4-5D6E-409C-BE32-E72D297353CC}">
              <c16:uniqueId val="{00000000-810E-40A4-989F-A0D81E005E59}"/>
            </c:ext>
          </c:extLst>
        </c:ser>
        <c:ser>
          <c:idx val="1"/>
          <c:order val="1"/>
          <c:tx>
            <c:strRef>
              <c:f>Volume!$B$31</c:f>
              <c:strCache>
                <c:ptCount val="1"/>
                <c:pt idx="0">
                  <c:v>2019/20</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810E-40A4-989F-A0D81E005E59}"/>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E-40A4-989F-A0D81E005E5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Volume!$C$23:$H$23</c15:sqref>
                  </c15:fullRef>
                </c:ext>
              </c:extLst>
              <c:f>Volume!$C$23:$E$23</c:f>
              <c:strCache>
                <c:ptCount val="3"/>
                <c:pt idx="0">
                  <c:v>Email</c:v>
                </c:pt>
                <c:pt idx="1">
                  <c:v>Face-to-face</c:v>
                </c:pt>
                <c:pt idx="2">
                  <c:v>Telephone</c:v>
                </c:pt>
              </c:strCache>
            </c:strRef>
          </c:cat>
          <c:val>
            <c:numRef>
              <c:extLst>
                <c:ext xmlns:c15="http://schemas.microsoft.com/office/drawing/2012/chart" uri="{02D57815-91ED-43cb-92C2-25804820EDAC}">
                  <c15:fullRef>
                    <c15:sqref>Volume!$C$31:$H$31</c15:sqref>
                  </c15:fullRef>
                </c:ext>
              </c:extLst>
              <c:f>Volume!$C$31:$E$31</c:f>
              <c:numCache>
                <c:formatCode>0%</c:formatCode>
                <c:ptCount val="3"/>
                <c:pt idx="0">
                  <c:v>4.419650579484518E-2</c:v>
                </c:pt>
                <c:pt idx="1">
                  <c:v>0.56331084587441616</c:v>
                </c:pt>
                <c:pt idx="2">
                  <c:v>0.3914547656114859</c:v>
                </c:pt>
              </c:numCache>
            </c:numRef>
          </c:val>
          <c:extLst>
            <c:ext xmlns:c16="http://schemas.microsoft.com/office/drawing/2014/chart" uri="{C3380CC4-5D6E-409C-BE32-E72D297353CC}">
              <c16:uniqueId val="{00000001-810E-40A4-989F-A0D81E005E59}"/>
            </c:ext>
          </c:extLst>
        </c:ser>
        <c:dLbls>
          <c:showLegendKey val="0"/>
          <c:showVal val="0"/>
          <c:showCatName val="0"/>
          <c:showSerName val="0"/>
          <c:showPercent val="0"/>
          <c:showBubbleSize val="0"/>
        </c:dLbls>
        <c:gapWidth val="219"/>
        <c:overlap val="-27"/>
        <c:axId val="429658104"/>
        <c:axId val="429658432"/>
      </c:barChart>
      <c:catAx>
        <c:axId val="42965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9658432"/>
        <c:crosses val="autoZero"/>
        <c:auto val="1"/>
        <c:lblAlgn val="ctr"/>
        <c:lblOffset val="100"/>
        <c:noMultiLvlLbl val="0"/>
      </c:catAx>
      <c:valAx>
        <c:axId val="429658432"/>
        <c:scaling>
          <c:orientation val="minMax"/>
        </c:scaling>
        <c:delete val="1"/>
        <c:axPos val="l"/>
        <c:numFmt formatCode="0%" sourceLinked="1"/>
        <c:majorTickMark val="none"/>
        <c:minorTickMark val="none"/>
        <c:tickLblPos val="nextTo"/>
        <c:crossAx val="429658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Data'!$B$18</c:f>
              <c:strCache>
                <c:ptCount val="1"/>
                <c:pt idx="0">
                  <c:v>2018/19</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Data'!$A$19:$A$21</c:f>
              <c:strCache>
                <c:ptCount val="3"/>
                <c:pt idx="0">
                  <c:v>Universal Credit Claims</c:v>
                </c:pt>
                <c:pt idx="1">
                  <c:v>Universal Credit Mandatory Reconsiderations</c:v>
                </c:pt>
                <c:pt idx="2">
                  <c:v>Universal Credit Appeals</c:v>
                </c:pt>
              </c:strCache>
            </c:strRef>
          </c:cat>
          <c:val>
            <c:numRef>
              <c:f>'Chart Data'!$B$19:$B$21</c:f>
              <c:numCache>
                <c:formatCode>0%</c:formatCode>
                <c:ptCount val="3"/>
                <c:pt idx="0">
                  <c:v>2.7579967275503773E-2</c:v>
                </c:pt>
                <c:pt idx="1">
                  <c:v>8.0997194539820794E-3</c:v>
                </c:pt>
                <c:pt idx="2">
                  <c:v>7.1587194306128362E-3</c:v>
                </c:pt>
              </c:numCache>
            </c:numRef>
          </c:val>
          <c:extLst>
            <c:ext xmlns:c16="http://schemas.microsoft.com/office/drawing/2014/chart" uri="{C3380CC4-5D6E-409C-BE32-E72D297353CC}">
              <c16:uniqueId val="{00000000-61A1-4891-BCBB-0E0F85AD7416}"/>
            </c:ext>
          </c:extLst>
        </c:ser>
        <c:ser>
          <c:idx val="1"/>
          <c:order val="1"/>
          <c:tx>
            <c:strRef>
              <c:f>'Chart Data'!$C$18</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Data'!$A$19:$A$21</c:f>
              <c:strCache>
                <c:ptCount val="3"/>
                <c:pt idx="0">
                  <c:v>Universal Credit Claims</c:v>
                </c:pt>
                <c:pt idx="1">
                  <c:v>Universal Credit Mandatory Reconsiderations</c:v>
                </c:pt>
                <c:pt idx="2">
                  <c:v>Universal Credit Appeals</c:v>
                </c:pt>
              </c:strCache>
            </c:strRef>
          </c:cat>
          <c:val>
            <c:numRef>
              <c:f>'Chart Data'!$C$19:$C$21</c:f>
              <c:numCache>
                <c:formatCode>0%</c:formatCode>
                <c:ptCount val="3"/>
                <c:pt idx="0">
                  <c:v>9.5958774071060488E-2</c:v>
                </c:pt>
                <c:pt idx="1">
                  <c:v>7.0882981973724404E-2</c:v>
                </c:pt>
                <c:pt idx="2">
                  <c:v>2.6827012025901945E-2</c:v>
                </c:pt>
              </c:numCache>
            </c:numRef>
          </c:val>
          <c:extLst>
            <c:ext xmlns:c16="http://schemas.microsoft.com/office/drawing/2014/chart" uri="{C3380CC4-5D6E-409C-BE32-E72D297353CC}">
              <c16:uniqueId val="{00000001-61A1-4891-BCBB-0E0F85AD7416}"/>
            </c:ext>
          </c:extLst>
        </c:ser>
        <c:dLbls>
          <c:dLblPos val="outEnd"/>
          <c:showLegendKey val="0"/>
          <c:showVal val="1"/>
          <c:showCatName val="0"/>
          <c:showSerName val="0"/>
          <c:showPercent val="0"/>
          <c:showBubbleSize val="0"/>
        </c:dLbls>
        <c:gapWidth val="219"/>
        <c:overlap val="-27"/>
        <c:axId val="765768896"/>
        <c:axId val="765773816"/>
      </c:barChart>
      <c:catAx>
        <c:axId val="76576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5773816"/>
        <c:crosses val="autoZero"/>
        <c:auto val="1"/>
        <c:lblAlgn val="ctr"/>
        <c:lblOffset val="100"/>
        <c:noMultiLvlLbl val="0"/>
      </c:catAx>
      <c:valAx>
        <c:axId val="765773816"/>
        <c:scaling>
          <c:orientation val="minMax"/>
        </c:scaling>
        <c:delete val="1"/>
        <c:axPos val="l"/>
        <c:numFmt formatCode="0%" sourceLinked="1"/>
        <c:majorTickMark val="none"/>
        <c:minorTickMark val="none"/>
        <c:tickLblPos val="nextTo"/>
        <c:crossAx val="7657688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142875</xdr:rowOff>
    </xdr:from>
    <xdr:to>
      <xdr:col>13</xdr:col>
      <xdr:colOff>552450</xdr:colOff>
      <xdr:row>19</xdr:row>
      <xdr:rowOff>38100</xdr:rowOff>
    </xdr:to>
    <xdr:grpSp>
      <xdr:nvGrpSpPr>
        <xdr:cNvPr id="3" name="Group 2">
          <a:extLst>
            <a:ext uri="{FF2B5EF4-FFF2-40B4-BE49-F238E27FC236}">
              <a16:creationId xmlns:a16="http://schemas.microsoft.com/office/drawing/2014/main" id="{B1ADC350-51DE-40A3-B5E6-766B558262E9}"/>
            </a:ext>
          </a:extLst>
        </xdr:cNvPr>
        <xdr:cNvGrpSpPr/>
      </xdr:nvGrpSpPr>
      <xdr:grpSpPr>
        <a:xfrm>
          <a:off x="409575" y="762000"/>
          <a:ext cx="8067675" cy="2943225"/>
          <a:chOff x="409575" y="762000"/>
          <a:chExt cx="8067675" cy="294322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7"/>
            <a:chOff x="647700" y="485774"/>
            <a:chExt cx="8067675" cy="2847977"/>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2009775"/>
              <a:ext cx="2666999" cy="12858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none" strike="noStrike">
                  <a:solidFill>
                    <a:schemeClr val="accent5">
                      <a:lumMod val="50000"/>
                    </a:schemeClr>
                  </a:solidFill>
                  <a:effectLst/>
                  <a:latin typeface="+mn-lt"/>
                  <a:ea typeface="+mn-ea"/>
                  <a:cs typeface="+mn-cs"/>
                </a:rPr>
                <a:t>Clients</a:t>
              </a:r>
              <a:r>
                <a:rPr lang="en-GB" sz="1400" b="1" i="0" u="none" strike="noStrike" baseline="0">
                  <a:solidFill>
                    <a:schemeClr val="accent5">
                      <a:lumMod val="50000"/>
                    </a:schemeClr>
                  </a:solidFill>
                  <a:effectLst/>
                  <a:latin typeface="+mn-lt"/>
                  <a:ea typeface="+mn-ea"/>
                  <a:cs typeface="+mn-cs"/>
                </a:rPr>
                <a:t> self-reported positive outcomes</a:t>
              </a:r>
            </a:p>
            <a:p>
              <a:r>
                <a:rPr lang="en-GB" sz="1200" i="1">
                  <a:solidFill>
                    <a:schemeClr val="dk1"/>
                  </a:solidFill>
                  <a:effectLst/>
                  <a:latin typeface="+mn-lt"/>
                  <a:ea typeface="+mn-ea"/>
                  <a:cs typeface="+mn-cs"/>
                </a:rPr>
                <a:t>"The help I have received,</a:t>
              </a:r>
              <a:r>
                <a:rPr lang="en-GB" sz="1200" i="1" baseline="0">
                  <a:solidFill>
                    <a:schemeClr val="dk1"/>
                  </a:solidFill>
                  <a:effectLst/>
                  <a:latin typeface="+mn-lt"/>
                  <a:ea typeface="+mn-ea"/>
                  <a:cs typeface="+mn-cs"/>
                </a:rPr>
                <a:t> </a:t>
              </a:r>
              <a:r>
                <a:rPr lang="en-GB" sz="1200" i="1">
                  <a:solidFill>
                    <a:schemeClr val="dk1"/>
                  </a:solidFill>
                  <a:effectLst/>
                  <a:latin typeface="+mn-lt"/>
                  <a:ea typeface="+mn-ea"/>
                  <a:cs typeface="+mn-cs"/>
                </a:rPr>
                <a:t>has taken such a lot of stress off me"</a:t>
              </a:r>
              <a:endParaRPr lang="en-GB" sz="1200" b="0" i="1"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4"/>
              <a:ext cx="2162175" cy="1628775"/>
              <a:chOff x="4886325" y="504824"/>
              <a:chExt cx="2162175" cy="1628775"/>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4"/>
                <a:ext cx="2162175" cy="16287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2076451"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Local Authority</a:t>
                </a:r>
                <a:r>
                  <a:rPr lang="en-GB" sz="1100" b="0" i="0" u="none" strike="noStrike" baseline="0">
                    <a:solidFill>
                      <a:schemeClr val="dk1"/>
                    </a:solidFill>
                    <a:effectLst/>
                    <a:latin typeface="+mn-lt"/>
                    <a:ea typeface="+mn-ea"/>
                    <a:cs typeface="+mn-cs"/>
                  </a:rPr>
                  <a:t> investment supported approximately </a:t>
                </a:r>
                <a:r>
                  <a:rPr lang="en-GB" sz="2800" b="1" i="0" u="none" strike="noStrike">
                    <a:solidFill>
                      <a:schemeClr val="accent3">
                        <a:lumMod val="50000"/>
                      </a:schemeClr>
                    </a:solidFill>
                    <a:effectLst/>
                    <a:latin typeface="+mn-lt"/>
                    <a:ea typeface="+mn-ea"/>
                    <a:cs typeface="+mn-cs"/>
                  </a:rPr>
                  <a:t>£15,766,176</a:t>
                </a:r>
              </a:p>
              <a:p>
                <a:r>
                  <a:rPr lang="en-GB" sz="1100" b="0" i="0" u="none" strike="noStrike">
                    <a:solidFill>
                      <a:schemeClr val="dk1"/>
                    </a:solidFill>
                    <a:effectLst/>
                    <a:latin typeface="+mn-lt"/>
                    <a:ea typeface="+mn-ea"/>
                    <a:cs typeface="+mn-cs"/>
                  </a:rPr>
                  <a:t>of client financial gain</a:t>
                </a:r>
                <a:r>
                  <a:rPr lang="en-GB" b="0"/>
                  <a:t> </a:t>
                </a:r>
                <a:endParaRPr lang="en-GB" sz="1200" b="0">
                  <a:solidFill>
                    <a:schemeClr val="accent3">
                      <a:lumMod val="50000"/>
                    </a:schemeClr>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6"/>
              <a:ext cx="3000375" cy="14097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none" strike="noStrike">
                  <a:solidFill>
                    <a:srgbClr val="C00000"/>
                  </a:solidFill>
                  <a:effectLst/>
                  <a:latin typeface="+mn-lt"/>
                  <a:ea typeface="+mn-ea"/>
                  <a:cs typeface="+mn-cs"/>
                </a:rPr>
                <a:t>Council</a:t>
              </a:r>
              <a:r>
                <a:rPr lang="en-GB" sz="1400" b="1" i="0" u="none" strike="noStrike" baseline="0">
                  <a:solidFill>
                    <a:srgbClr val="C00000"/>
                  </a:solidFill>
                  <a:effectLst/>
                  <a:latin typeface="+mn-lt"/>
                  <a:ea typeface="+mn-ea"/>
                  <a:cs typeface="+mn-cs"/>
                </a:rPr>
                <a:t> Tax Arrears and Rent Arrears </a:t>
              </a:r>
              <a:r>
                <a:rPr lang="en-GB" sz="1200" b="0" i="0" u="none" strike="noStrike">
                  <a:solidFill>
                    <a:schemeClr val="dk1"/>
                  </a:solidFill>
                  <a:effectLst/>
                  <a:latin typeface="+mn-lt"/>
                  <a:ea typeface="+mn-ea"/>
                  <a:cs typeface="+mn-cs"/>
                </a:rPr>
                <a:t>were the most common debt type clients presented with in West Dunbartonshire and were more common than in</a:t>
              </a:r>
              <a:r>
                <a:rPr lang="en-GB" sz="1200" b="0" i="0" u="none" strike="noStrike" baseline="0">
                  <a:solidFill>
                    <a:schemeClr val="dk1"/>
                  </a:solidFill>
                  <a:effectLst/>
                  <a:latin typeface="+mn-lt"/>
                  <a:ea typeface="+mn-ea"/>
                  <a:cs typeface="+mn-cs"/>
                </a:rPr>
                <a:t> services across Scotland</a:t>
              </a:r>
              <a:endParaRPr lang="en-GB" sz="1200"/>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2181225"/>
              <a:ext cx="2981325" cy="1133474"/>
              <a:chOff x="3009900" y="2641128"/>
              <a:chExt cx="2981325" cy="1045047"/>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641128"/>
                <a:ext cx="2981325" cy="1045047"/>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133725" y="2658693"/>
                <a:ext cx="2800351" cy="1009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chemeClr val="dk1"/>
                    </a:solidFill>
                    <a:effectLst/>
                    <a:latin typeface="+mn-lt"/>
                    <a:ea typeface="+mn-ea"/>
                    <a:cs typeface="+mn-cs"/>
                  </a:rPr>
                  <a:t>The proportion of clients contacting services by telephone has increased</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by </a:t>
                </a:r>
              </a:p>
              <a:p>
                <a:pPr algn="r"/>
                <a:r>
                  <a:rPr lang="en-GB" sz="2800" b="1" i="0" u="none" strike="noStrike">
                    <a:solidFill>
                      <a:srgbClr val="C00000"/>
                    </a:solidFill>
                    <a:effectLst/>
                    <a:latin typeface="+mn-lt"/>
                    <a:ea typeface="+mn-ea"/>
                    <a:cs typeface="+mn-cs"/>
                  </a:rPr>
                  <a:t>16%</a:t>
                </a:r>
                <a:r>
                  <a:rPr lang="en-GB" sz="2800" b="0"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since 2018/19</a:t>
                </a:r>
                <a:r>
                  <a:rPr lang="en-GB" sz="1200"/>
                  <a:t> </a:t>
                </a:r>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72%</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clients had a disability</a:t>
              </a:r>
              <a:r>
                <a:rPr lang="en-GB" sz="1200" b="0" i="0" u="none" strike="noStrike" baseline="0">
                  <a:solidFill>
                    <a:schemeClr val="dk1"/>
                  </a:solidFill>
                  <a:effectLst/>
                  <a:latin typeface="+mn-lt"/>
                  <a:ea typeface="+mn-ea"/>
                  <a:cs typeface="+mn-cs"/>
                </a:rPr>
                <a:t> or long-term health condition</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66875"/>
              <a:ext cx="2238375" cy="1666876"/>
              <a:chOff x="9648825" y="2124074"/>
              <a:chExt cx="2238375"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24074"/>
                <a:ext cx="2238375"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146685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i="0" u="none" strike="noStrike">
                    <a:solidFill>
                      <a:schemeClr val="dk1"/>
                    </a:solidFill>
                    <a:effectLst/>
                    <a:latin typeface="+mn-lt"/>
                    <a:ea typeface="+mn-ea"/>
                    <a:cs typeface="+mn-cs"/>
                  </a:rPr>
                  <a:t>An increasing proportion of welfare rights advice is related to </a:t>
                </a:r>
                <a:r>
                  <a:rPr lang="en-GB" sz="1400" b="1" i="0" u="none" strike="noStrike">
                    <a:solidFill>
                      <a:schemeClr val="accent3">
                        <a:lumMod val="50000"/>
                      </a:schemeClr>
                    </a:solidFill>
                    <a:effectLst/>
                    <a:latin typeface="+mn-lt"/>
                    <a:ea typeface="+mn-ea"/>
                    <a:cs typeface="+mn-cs"/>
                  </a:rPr>
                  <a:t>Universal Credit</a:t>
                </a:r>
                <a:r>
                  <a:rPr lang="en-GB" sz="1400" b="1">
                    <a:solidFill>
                      <a:schemeClr val="accent3">
                        <a:lumMod val="50000"/>
                      </a:schemeClr>
                    </a:solidFill>
                  </a:rPr>
                  <a:t> </a:t>
                </a:r>
                <a:endParaRPr lang="en-GB" sz="1200" b="1">
                  <a:solidFill>
                    <a:schemeClr val="accent3">
                      <a:lumMod val="50000"/>
                    </a:schemeClr>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315700" y="2247900"/>
                <a:ext cx="457200" cy="1066800"/>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pic>
        <xdr:nvPicPr>
          <xdr:cNvPr id="21" name="Graphic 20" descr="Receiver">
            <a:extLst>
              <a:ext uri="{FF2B5EF4-FFF2-40B4-BE49-F238E27FC236}">
                <a16:creationId xmlns:a16="http://schemas.microsoft.com/office/drawing/2014/main" id="{BACF250B-F706-4FCF-83A4-77D123E266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52775" y="2752725"/>
            <a:ext cx="914400" cy="914400"/>
          </a:xfrm>
          <a:prstGeom prst="rect">
            <a:avLst/>
          </a:prstGeom>
        </xdr:spPr>
      </xdr:pic>
      <xdr:pic>
        <xdr:nvPicPr>
          <xdr:cNvPr id="27" name="Graphic 26" descr="Coins">
            <a:extLst>
              <a:ext uri="{FF2B5EF4-FFF2-40B4-BE49-F238E27FC236}">
                <a16:creationId xmlns:a16="http://schemas.microsoft.com/office/drawing/2014/main" id="{AAF893CA-D6EB-4091-9946-F9BCA1B3CF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10125" y="1733550"/>
            <a:ext cx="742949" cy="742949"/>
          </a:xfrm>
          <a:prstGeom prst="rect">
            <a:avLst/>
          </a:prstGeom>
        </xdr:spPr>
      </xdr:pic>
      <xdr:pic>
        <xdr:nvPicPr>
          <xdr:cNvPr id="29" name="Graphic 28" descr="Universal Access">
            <a:extLst>
              <a:ext uri="{FF2B5EF4-FFF2-40B4-BE49-F238E27FC236}">
                <a16:creationId xmlns:a16="http://schemas.microsoft.com/office/drawing/2014/main" id="{AEC9707E-D71F-4D66-9DF8-BDA2157CEE7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39000" y="762000"/>
            <a:ext cx="914400" cy="914400"/>
          </a:xfrm>
          <a:prstGeom prst="rect">
            <a:avLst/>
          </a:prstGeom>
        </xdr:spPr>
      </xdr:pic>
      <xdr:pic>
        <xdr:nvPicPr>
          <xdr:cNvPr id="31" name="Graphic 30" descr="Smiling face with no fill">
            <a:extLst>
              <a:ext uri="{FF2B5EF4-FFF2-40B4-BE49-F238E27FC236}">
                <a16:creationId xmlns:a16="http://schemas.microsoft.com/office/drawing/2014/main" id="{CF8D3F42-53B1-42F4-B343-EB4A5EA4F9A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81250" y="2943225"/>
            <a:ext cx="762000" cy="762000"/>
          </a:xfrm>
          <a:prstGeom prst="rect">
            <a:avLst/>
          </a:prstGeom>
        </xdr:spPr>
      </xdr:pic>
      <xdr:pic>
        <xdr:nvPicPr>
          <xdr:cNvPr id="33" name="Graphic 32" descr="Bank check">
            <a:extLst>
              <a:ext uri="{FF2B5EF4-FFF2-40B4-BE49-F238E27FC236}">
                <a16:creationId xmlns:a16="http://schemas.microsoft.com/office/drawing/2014/main" id="{559B6C28-DB27-4817-A7CA-CED8C184BB4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981200" y="14668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323850</xdr:colOff>
      <xdr:row>2</xdr:row>
      <xdr:rowOff>38100</xdr:rowOff>
    </xdr:from>
    <xdr:to>
      <xdr:col>16</xdr:col>
      <xdr:colOff>371475</xdr:colOff>
      <xdr:row>9</xdr:row>
      <xdr:rowOff>9525</xdr:rowOff>
    </xdr:to>
    <xdr:sp macro="" textlink="">
      <xdr:nvSpPr>
        <xdr:cNvPr id="5" name="TextBox 4">
          <a:extLst>
            <a:ext uri="{FF2B5EF4-FFF2-40B4-BE49-F238E27FC236}">
              <a16:creationId xmlns:a16="http://schemas.microsoft.com/office/drawing/2014/main" id="{7E561B45-C198-4B93-AD14-6898931C8A78}"/>
            </a:ext>
          </a:extLst>
        </xdr:cNvPr>
        <xdr:cNvSpPr txBox="1"/>
      </xdr:nvSpPr>
      <xdr:spPr>
        <a:xfrm>
          <a:off x="7029450" y="419100"/>
          <a:ext cx="3095625" cy="13049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In 2019/20</a:t>
          </a:r>
          <a:r>
            <a:rPr lang="en-GB" sz="1100" b="0" i="0" u="none" strike="noStrike" baseline="0">
              <a:solidFill>
                <a:schemeClr val="dk1"/>
              </a:solidFill>
              <a:effectLst/>
              <a:latin typeface="+mn-lt"/>
              <a:ea typeface="+mn-ea"/>
              <a:cs typeface="+mn-cs"/>
            </a:rPr>
            <a:t> the most common debt types which clients presented with in West Dunbartonshire were; Council Tax Arrears (25% of clients) and Rent Arrears (20% of clients) . These debt types were more common than in services across Scotland, and make up a larger proportion of debt clients than in 2018/19. </a:t>
          </a:r>
          <a:endParaRPr lang="en-GB" sz="1100" b="0" i="0" u="none" strike="noStrike">
            <a:solidFill>
              <a:schemeClr val="dk1"/>
            </a:solidFill>
            <a:effectLst/>
            <a:latin typeface="+mn-lt"/>
            <a:ea typeface="+mn-ea"/>
            <a:cs typeface="+mn-cs"/>
          </a:endParaRPr>
        </a:p>
      </xdr:txBody>
    </xdr:sp>
    <xdr:clientData/>
  </xdr:twoCellAnchor>
  <xdr:twoCellAnchor>
    <xdr:from>
      <xdr:col>0</xdr:col>
      <xdr:colOff>257175</xdr:colOff>
      <xdr:row>2</xdr:row>
      <xdr:rowOff>19050</xdr:rowOff>
    </xdr:from>
    <xdr:to>
      <xdr:col>11</xdr:col>
      <xdr:colOff>211575</xdr:colOff>
      <xdr:row>22</xdr:row>
      <xdr:rowOff>169050</xdr:rowOff>
    </xdr:to>
    <xdr:graphicFrame macro="">
      <xdr:nvGraphicFramePr>
        <xdr:cNvPr id="6" name="Chart 5">
          <a:extLst>
            <a:ext uri="{FF2B5EF4-FFF2-40B4-BE49-F238E27FC236}">
              <a16:creationId xmlns:a16="http://schemas.microsoft.com/office/drawing/2014/main" id="{B9180B54-10AC-4058-9C88-8A287CB7E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7</xdr:row>
      <xdr:rowOff>66675</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981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39% of initial contacts to services in West Dunbartonshire</a:t>
          </a:r>
          <a:r>
            <a:rPr lang="en-GB" sz="1100" baseline="0"/>
            <a:t> were made by telephone. This proportion has increased from 23% in 2018/19, whilst contact made by email and face to face have reduced over the same period. </a:t>
          </a:r>
          <a:endParaRPr lang="en-GB" sz="1100"/>
        </a:p>
      </xdr:txBody>
    </xdr:sp>
    <xdr:clientData/>
  </xdr:twoCellAnchor>
  <xdr:twoCellAnchor>
    <xdr:from>
      <xdr:col>0</xdr:col>
      <xdr:colOff>209550</xdr:colOff>
      <xdr:row>2</xdr:row>
      <xdr:rowOff>38100</xdr:rowOff>
    </xdr:from>
    <xdr:to>
      <xdr:col>11</xdr:col>
      <xdr:colOff>163950</xdr:colOff>
      <xdr:row>22</xdr:row>
      <xdr:rowOff>188100</xdr:rowOff>
    </xdr:to>
    <xdr:graphicFrame macro="">
      <xdr:nvGraphicFramePr>
        <xdr:cNvPr id="4" name="Chart 3">
          <a:extLst>
            <a:ext uri="{FF2B5EF4-FFF2-40B4-BE49-F238E27FC236}">
              <a16:creationId xmlns:a16="http://schemas.microsoft.com/office/drawing/2014/main" id="{F35EEDA3-45B5-436E-B95F-A87B4153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xdr:row>
      <xdr:rowOff>47625</xdr:rowOff>
    </xdr:from>
    <xdr:to>
      <xdr:col>11</xdr:col>
      <xdr:colOff>106800</xdr:colOff>
      <xdr:row>23</xdr:row>
      <xdr:rowOff>7125</xdr:rowOff>
    </xdr:to>
    <xdr:graphicFrame macro="">
      <xdr:nvGraphicFramePr>
        <xdr:cNvPr id="2" name="Chart 1">
          <a:extLst>
            <a:ext uri="{FF2B5EF4-FFF2-40B4-BE49-F238E27FC236}">
              <a16:creationId xmlns:a16="http://schemas.microsoft.com/office/drawing/2014/main" id="{E2B6F8D0-10B4-4F41-BD8D-38B766609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57151</xdr:rowOff>
    </xdr:from>
    <xdr:to>
      <xdr:col>16</xdr:col>
      <xdr:colOff>285750</xdr:colOff>
      <xdr:row>10</xdr:row>
      <xdr:rowOff>1</xdr:rowOff>
    </xdr:to>
    <xdr:sp macro="" textlink="">
      <xdr:nvSpPr>
        <xdr:cNvPr id="3" name="TextBox 2">
          <a:extLst>
            <a:ext uri="{FF2B5EF4-FFF2-40B4-BE49-F238E27FC236}">
              <a16:creationId xmlns:a16="http://schemas.microsoft.com/office/drawing/2014/main" id="{7CF3BDA8-07E0-49CC-A92E-83243B3CCE8A}"/>
            </a:ext>
          </a:extLst>
        </xdr:cNvPr>
        <xdr:cNvSpPr txBox="1"/>
      </xdr:nvSpPr>
      <xdr:spPr>
        <a:xfrm>
          <a:off x="6905625" y="438151"/>
          <a:ext cx="3133725" cy="1466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2018/19 and 2019/20</a:t>
          </a:r>
          <a:r>
            <a:rPr lang="en-GB" sz="1100" baseline="0"/>
            <a:t> there has been an overall increase in demand for support with Universal Credit. In 2019/20 10% of welfare benefit claims supported by West Dunbartonshire were for Universal Credit, compared with 3% the previous year. This benefit type also accounted for a greater proportion of mandatory reconsiderations and appeals in 2019/20.</a:t>
          </a:r>
          <a:endParaRPr lang="en-GB" sz="1100"/>
        </a:p>
      </xdr:txBody>
    </xdr:sp>
    <xdr:clientData/>
  </xdr:twoCellAnchor>
  <xdr:twoCellAnchor editAs="oneCell">
    <xdr:from>
      <xdr:col>0</xdr:col>
      <xdr:colOff>0</xdr:colOff>
      <xdr:row>2</xdr:row>
      <xdr:rowOff>0</xdr:rowOff>
    </xdr:from>
    <xdr:to>
      <xdr:col>0</xdr:col>
      <xdr:colOff>304800</xdr:colOff>
      <xdr:row>3</xdr:row>
      <xdr:rowOff>114300</xdr:rowOff>
    </xdr:to>
    <xdr:sp macro="" textlink="">
      <xdr:nvSpPr>
        <xdr:cNvPr id="19457" name="AutoShape 1" descr="data:image/png;charset=utf-8;base64,iVBORw0KGgoAAAANSUhEUgAAAUoAAABqCAYAAADa8hiHAAAAAXNSR0IArs4c6QAAAARnQU1BAACxjwv8YQUAAAAJcEhZcwAADsMAAA7DAcdvqGQAABmVSURBVHhe7Zs9jmxbUkbfSBBiIEgYjAILBxcPHITHAHAxMbEx+zUMABsTCRu1jfnQ6tYnVn8d+5zMulV1q26FsZRn74gd/2fffHpZP/361//237/61a9+WZZlWf4Q7sifePiv//nfZVmWZYA7ci/KZVmWC/aiXJZluWEvymVZlhv2olyWZblhL8plWZYb9qJclmW5YS/KD8hPP/30y7/868+jbLnmL/7yr37LJFuWl7IX5QfjH//pn3/5oz/+k1H2EeAC5yKfZB+B9/hH5t//4z9/64fPSf6WvPV87D80M09dlBkQ80xR//TP/vyXv/37fxhlHwXic3790pGv5f2y5PyUJwN+dRaw32ej7z3oWHmJWue1ubooez56NojP8o4356eLgNnx2al2xOazfca64H5cXT49t4lziuGt2Yvy+/Cii9IDwvrRF/SjX5Tk5SHMRfTommf2pjzZ8wAinwYeG6lv7E+XUy6d6EbHvXkLri5KckTOM3Ggl9nIuch7TW2ox3QRRJb1qXbope7Ycb2JDR5dG/bdz+T21rWemOrzmlAz1235Hd98UfYQ5QUOeRForvc502dpkIc1L1PWyHK+h+XkF1hb/uigdb6cw451Ytt7nde0x5kpB+cfug4wDfTkN6A75R+flrcN9C3j0/ITjucUb+9NdTnV3T3O3unyst1pjlPjPu/cgXxyHpvZ7765npD9Pptz2Q+nPiaP9GHSPdlJjqHrB+kTcUVvqn2YehqZ+4iN9DvyU47g/CD7xNz5dwxvwTddlFmn4D1sWec8hXJxeM6gAAVwcS1P8yJjnQLd+eXZdlPorE9MdtizzmSr84TYYmDy3Lamc9BxAHq955oYdG3XMeeFzTq+UsuuO2fb7wl085JNubVtQJ9z3kOn9WwbpnMG37Ex1bNn2XTs0XVMrBMPuo7Fvqez4PNZT7GggyzxdL/wm+dJZh8T9MS+4882XAvb7H6yBp7v4jbo5hxgM+ucy5rzjveteNFFaTwQLkxwIUnYRY69PKcgSZp1zqLnYqRgPN/57bPE0PoTPRRtBzqn0x64fi2PjE/vg3M1+Im98Eherhc1cg+BdfLEpnM+xdKQn+1ONWHNvvemeMA5hvQXTjWH1DZ5nHKwjmnbU6+oZ3SI37FZfzo75ewembt+Nc4Jvcmmmfwmn6lu7qF9gfWfjdvYxxQDMtf7Lfimb5RAUVMAnpE3SWIa5hQLHWR8plGcja+2GZDd+eXZDXHhT2CzddoOEH/nNOXpOkXH66uYpuGYmPwGfKUukBpTI8cRXdfO/X4kluj43KkmnfMUzwT204tpLg327HvKITZi03Tskz9ySU271gH96Sw5ty7EnrnrV3IzzimxnWbNeQR0sT/Ztq1JBsju4m6waRvxMfUO2WnuX4tvvii9NxXZTAnlDFAE7FBAnlMcwIcbbu789llisO0GW91UmBo7xdV5TnUDn70aGnTQnWQhPqYaEY/r43rdDXDbvIsl8o7DPsM0D1M8DTqO4aqf2Gq/Uz+u8nqkn87vqpfT2UdyDpNu/MW2a9/rwJmuPUx9iv2rGsHJF1zF7T3Av/vp/k4xTHP02nzzRUmAKUCSsNxMTeAM511EntFz8l08c+e3G+jCN+yfZMTgOJ27mRpHDN5jQBLz1HxzJwfiuMrJvrGVPtwNcNeDs6dYnNOd7NSzKR6DPuecj+M1rWc441kkR68N+5YlBsduHXyecpjOAntTDs1Un+Tfttlj7dkPPROBHHwmNiLH16mmnPWsmKu4vQeuJaAXu9O7cMrlNXnRRdlYJ4U1aVySBBeItQucZvUwoZPzfebKL88eForqs8HxGTetY/B574c0cLKdmHowAmf7DCDrfKd8QvfN/rBzN8A+mzysHzhn3RB55+OeEI9lkLha5pfiFM+pdqe8rurn3nE+9fR8uqZZ5wwkl+ms941jDXf9ct7khIz42/4pX+LGBuei6z6B7YD70e9H/NzF3dgGMcXO1G9kjuEteOqiXN6GDPMkW67hBfEFtSxvwV6U3xkuyP6Xdnmc/UdmeQ/2olyWZblhL8plWZYb9qJclmW5YS/KZVmWG/aiXJZluWEvymVZlhs+5UXJb+fyA9TTD3iXe/j94Uf/DeJdf4k/P0zeGXh99v36HT/0RYkest7/zLxmTp/9oryS/ehc/VXLM9B//4637X7lGpv9RvmF+ewX5fTnbF+F17oom70oZ56+KDOcIS/aNLQU3P9aTeeAZy4/dJHlLy24DKOfixEevSgn/+zFpmWQb2uWxX7Otd/AWds6yewfEvedvfBsTsa9Q68vyo4tfQDWlqcO2MledMG1tAybnLHcMYD7Hr3ub8fq+fC+69G+2y9Mcadu1sMfujwTS9Y5Z9vI0HGtXFvIPtzFbF3Atm2hY/+ctc3MGp/IUrvJbnRdb9f6q/DURZmBcZNZZ2BS0Mg8TGl2ZKyjm+bbLnu2Zdturpse3YC+BwQ9rx0TusgjY5+92O/hcDxZJ37sJp7ULGvrmSt75pmcGvtIXHmhOs6sfbb9QmKkPrGFD7+olrXf1Dd2iN1+OIs8cZmOEVg7f86nd+27SSzta/KDzZ6dzim1Tg7O0fZ4fjZmahT7DftdQ9bJy3L8xhe03eRiHdYn3z8qT12UNKsb5kIjy7OHbhq0Ptd2G3QzTD5rP9aHHhj0MqyAnfi1fTPZb7twlYP98tx+nrH3TE7mzsfkD33O8dx+ul7opScNepFNs4AsfuwTrvrbtqYcrTP5NvFl/3CKOflPfl3PrhVgD7svjbnr1HAmNUMX/9EnrsTj3kTXdqf6+/xX4emLsgvkRrupbkD2m8g9VKb1p+ZOjQw9hOgRS9a2w+c0eJN99BKTSQ5Tvvabvejf2TPP5GQ41/uuO5/tH1ITnu0HW+kHdFzIbSe+U5voRTe2sGE/V/1tW1OOPj/5bqIPieku5s4dkKW21g3J86Uxcz69mcAmcs4TB5/x4xoTl/23XceSPc/NV+FVv1FCCp1GsXdqdpjsYsfDhb2s7XNqZMA/drJGLwMCtmP7ZrLfdk307afX3sfWlb3mmZzM5MN1n3pg2k/Xy/ax4xgcEzawFRnYFjawFdlVf9vWlKN1Jt8n3Mc8W+6Y72rbtYLYfmnMXacmNeczetghF/uLXtZtd6r/3az8iDx1UaZpfGaPtQtL4Sl2N5e9HpYwFd4NS7Ny3s2dGhk476Ho2G2HZ8fMmvMn++w579D66LTf4BxP9hp0Hs3JJK74SFype3rbeYb2k5cwa8fV/WQ/McVPZGBbnHN+PJ/immyxdlzY7hwjuwPd5Mxz1y5+ep1a5ywxsE4O6HUPn43ZNZtIDOjFb+y6N9hgP+u2GzuxAW3jK/DURQkZipDhCSnsVEifgzRkKnwGJCCPvps7NTIQWw9khhd6SPARf3f2s29SC+xmDzvEgN8pp0fsmWdzMpyNbXTQdQyWh+TNs/3kvM92XAEfiSk1iB60LezkbPS7/jDZ6jo6v0nfdP6dX/aJF7uRJ3f2prPJLzJwPi+J2fGg03IgJvckMVifvfQG2m5ic7zE5xi/Ak9flMuy/D65KCcZ9D8Ey+djL8pl+Ub2ovzx2YtyWb6RvSh/fPaiXJZluWEvymVZlhv2olyWZblhL8plWZYb9qJcvjt3/zNkWb43X/6ivPrB7luz/zf0d3zWOnzFH15/VZ66KKdf6cPprwcmovu9LqfmLhZeBHQC334mvZfgC4JP7E+yR7jL4wq+zSW/6ZtdZEBcLc/5ngtq5bOnfHw2dQidU/ejfZ70rnRfyntdlMTtPKYe0Zcpx+4BvOYMfxXe/aL8aBD36YJh+HooWb/WC3d1Gb7XRYkP+yE/v/xX67yE6b/rkr3ElNnpGLGRyxcd1zuX5qNr05cYurb9GrSPtyB19OXGs/2mtuy5l9F13lOvlnve5KKkMXmJQmS2QVPzkgQPX+wGD0v7YK99Js62wzp2eh1iq/cDsRMn8aOX2PLyBtfK8XHOlyGyDDSfttHDP4Fe8sAWtonvGRuAXnqSulk+1cU9zZ7tBPc2oJPaNW03PbcO8ul8+5pywTd7IX7iN7l2PYBY2kf0g+eKdeTpMzWyfnQNune9Q04c2I/tMO3hy7Et97zZRek1g5aBso2csz3W7EcvDfU51u3DZ72HvgeFofJ6OgPE2y+6yZAziNnLi+B1fHU+0c1L0AON77sXxFzZZp91aneFX/6OCSZbyc17icF7xOOaTudMfGXNc3IMxDfVyXlkbd88e42N+EpclgN75MVzYouPrssUu2t5lztEp3NusJu4Wr97mL5kvTzGm36jzJrnDF3b8KC7qf1SAevotg/A7vTSmGmAp0HsF625iy/E/p2+c2/ZIziPtgWspzxNapPeTHamGZj2gPqxb1yDqSYG364B5zuHU50m35mXU7zsYX+ST7XwjPg5oB+fsR1ZfEQ+cYrTpGdZdxzYR246zuWed7soM2Rtwy+Lh57PNNZE3j5C9DwMky3r98sHPXCN4w6s20/so9/2nK9r1LJHiB+e2xac6mWwYZ3JTnrtGTjNRdM1vYoJva6vcwzYmOrUvhIj/vJsfUg8Uz7sdzz2wSdnmuTHc8cePzDlMMXRdJ748xnW3UPWPrPc89RFCVPDuxkZuEnezffa+wxOD6ZpHw22kAPP2c+Lbr3OB/pcM8V3dbnd6btGLXsE59G24JF6tb+uFUy2u3cn0EkMk+3AS9w+YMoBG1P/+gLx3ine2JrkU9724eeJU5wQf5Mcn1dzwLmJ01yd9pZrnr4oeYG7yG4MIPdAuzHTEMamL5Kr4YH20UTeQ8EwYzfrOx+OCVgTG/m2DF+2bfBhX5xnfRrofvFSj1POtt22IPXwHjxit3vrNcQGn9436XHWp4sFva5rQN82iKPzDJN959l+bGvKp+vEJ+v4SH9PNUB2mjM4yePHMp7xG5n1wXVCp2tE3l2b5ZqnL0qg0DQo9ItDYzJQ4GZNQ5iG+wxk+EwGpn20rgfB8bLPZ2Q8ewibzjU+ydkvWmDf+jDJiANSO9cInA+yflEbZMmjbUHXK6QeTWzFb3BdsWdZ4Ez3o+Nhr+veZ4J9dj983kx5TXMameObZhScL3Fg764escGz823djs2capkYTvp8TjFNc7tc86KLclm+BV7gvjiX5SOzF+Xy7vAt7Oob1LJ8NPaiXJZluWEvymVZlhv2olyWZblhL8plWZYb9qJclmW5YS/KZVmWG/aiXF7E6UfZHwF+fuQfgn9P/GPx/UnUH5L6TLKPxIsuyv6rB379P+l9L6aXmJj3R87/Dy/tt/yFxt1F6floP/i2nJfFcois9x/h0Ysyf7Xylpf96a9nXgoxT3P8TD9T/0n23vywFyXN6Eaxfsthe5a7l3h524uSS8r/eKKXywJ9z0+/tFl/ywv06EX5HpDra36ReI2L8iPxQ16U+Rd4koUMevCQ0MjYCH7RGO7sexhSzOCXAH+ssY3sr//m735PF/DhQZqagwydySZwxrFHdyI61usXhmfniG7nGRn7OR9ZcgmuHXAmsj7buraF7rQPrgd58TldlA3+YJJxfrIz9Wgi8UDq2/4Sa8h+++g6pT/O23G6VlN+kYWcRdf77hXrxBD/Btm0T47pV2rqXNxL22C/ZxkZOjx37ZJD+4h95+Y4H+3BR+Wpi5IiuOBNipF1ipBB4CxrD0zsnQrWNoB1mhufaSykifETvStfyE42s+7zth/ICXrfwwc8e5Cw55jw1f6yjn7ixZ9tZXgTHzLbBtcjsHbsrF0T+0BmH1fYTjP14mrfEI/tJj73gFp0Tlm3j65T1ukb5zjP81S/CWy479hInNC94tnyBv1J7niwhR3H5zxso/vqmiS2yHxu8nHqGece7cFH5emL0gk3FDHNCBQlw+xnoEgpfArGZ+Qw+fRQ+DmkiX6JrTc1x7G1zUmfuDtWIFYPXujaeOigc7fPyb9j7LNgf+0bOsepZo6xbUz6E5zp2A12U3cz5Wyu5Fdz6rzbRufYdtBPPbBzFV9om5y56tUkN+glBuO8pt6QR+psG9GNT+eMve5NdCcf7N/FD1c9+Ki8+kXZRboqfBcpa8jgcLab5Ua76GFq4l1zHFvbnPQ93A0xJ4/stb5zAHRdu+TA8+Sf84kRmXMF5zPF2jnGX5MY+Zzia78mOj5nqJNjMFPOBrnrZzxzgI/kA/HZPrpObaf1qWFsnurQNidd9wr5qV7QcxPcz6k3zqVtnPx33QLyyQekRuC821Zi7Zp+VJ66KEn8KqkeCnAT/AynImWfJvSwgofCz2FqovUijwwcW9uc4pxybYg7dvi0Ps8eVuzjJ2v7nPw7xj4Ljm+KtXOcambaxp1+5O03UBvn30w5myu5Z8Y9AOfdNjpH24GTT2yecmmbnL/q1SQ3pxgc69Qby/HleLPGtvepE7llbe76nziR4/fRHnxUnroogUI6aWBNQSiAk3axoufCn4rkJkSHz8hZZ7BcdNNnWs82+GSd2Fp3itPDfcJ2eliw56HsNboZ7PjPOvrxz77PJp+sp1hZ+wzYZ9M+eMZHemumnhn8uBYTU80b5OkZJD5iTR5+jk58tw9krlOfPcU01TJMNq2LzDZ5PtUtoDPFlXN+f6LjXKZ40WfP9ezYzOTjJLdvwM+pBx+Vpy9KIEmSCz0IlrmQnHMjXCT2fc4207BJ5svIOI5JzzbZRz+xte7UzH4BvB+7fcb7nPWwsucaWBb/lnvwgHgjA8tOsU62Ov6TLDFNL0rHEtDNuSZ+nKNpH5CXMWCbfWw5buuwn952X7tObcf6neNUB5hqf9Ur1snjCp/vM6mLY3IuPXuR9xmY+sH+5KN1nbf38XXqwUflRRfl8vowLKcX5LMM07L8qOxF+UHYi3JZPi57UX4Q9qJclo/LXpTLsiw37EW5LMtyw16Uy7IsN+xFuSzLcsNelMuyLDd86Ity/2/v94MfC1N76B9Mf3V2Lr8eL7oo8yv+b32R8uv+0/keSH7Nz6//rfPW3MX4ozL9RUmTv9Tpv+bgHPuhe5aahv4rkSsyE3xO8reg/X3GizI96V4tj/H0Rcll1YPN+i0a8BEuyq/K1WWUly79ce+zl7O5FE/rz0DHmxyts/zYPHVR5gWZZMAllr/jRC/fSPpvQP1isfYQ5lsK5FzvR5YzJ/qbTfu1/OpbDfLESH74djyOPxdBy6iJ/SWW1Ao6Bn9zb1n2wbW4stfYRnQ7fuhzIbquK7EQg/XIA/L8SO8AvY6jfXZdLbN+cK+8n/hMnwXOA8/22+cf7QPy2AuRsc/Z1CE+Wp842Ec+xcH5nLEM27aT/Uk3drL2ue5n9wjapn33vLh2lpEna3JE1n7fkqcuSgLspEwamsZBhslrDw4yishz208xs0b2aHGwaVttG7uOg+eT7Y7Ra850PsmfQYlPPpF5eDom1sAzdh2P47OeubLXEIvtc85nneOJ6YVIv72Hn9gmD0AneF7CZHvax67XXQPbR8dxdH2nOAAbrgXP7KW2ickz4hju+gBZcy5n2w+0r6z5TO1bl8/Yiox8bZdn9nhuXSCmu/kz1gefQebzbdt9II6sk5/tvhdPX5ROsCGBNDl0wYBk0+jTM3TDJluPQpEzCNC+sHvKzbpdgwwjz+3D3NUBOl9jv3xOfh61N8XZum1rwi+i94mPfZO5wK/rkOFvG7GNfNqPfteVmJPbqR9TXbCRGBt0XYvpPGcT6yP64Up3OjfF6Rqgnzise2fXdZ3k9nGaP9O1xx52u3+TrrHfK7235l0uSgrTUDTk/ewCdsNctEfoF3ZqXNZT7MG6XQM3nkaebEyxJ64mcuL1vv06t+xZ10Qepjh7gHl2fSb6zAnXjJzwb/nJV+xDatc+u66emVM/otOceofM8dlHcBy2aawf2Lft5Mfz5AcfsWfi+1Rr2+J5unCQI5v8dp2n+Wtijxjizz01jqdl8Ws7781TFyWBEvgkAxLqYesCN9ijmP0M3bA7WwY9F7WL3L6m2IN1PYjgF/eqkVPsHYNB337ar/cT95U9M8XZtX7ElnOf5AEdfPL8bB0gftBpn23PeZz60bne0fFN5x1H619xZXvyczWnkDOpU+/3c3Bd+yxMfQPP3yQLOWs/rQ/0y37s9+r9emueuiiBQLswrEl8aiLJddENMhrHM2d9HpnPpuhZA/q9Bx0Lzy6y/cIUe7Bux+DG5zmXAuvY5NMDANg5+Wx97N7leWWvwZ7tc872nfMJ5z7JAbuuOz454/Ujw5942mfXCZ3Yj+7UD3z63BXoxgbYR3Acz/bB+XMufZj8JKer3mAP3M+21fKOGd3knHd4qhd7p1w5hx/Opl/gHBv03S/7jT3rJ6+rerwGT1+UQKIEF5LYqWjsWx8i49lJWqebmzXEJ4WbGhhZ9GmMi8ye/V413LrYcZPTzAyCY/Q+tqc4u5aJIXaD/ToveMReM9m3nD3Xx1B7nw3Y7Px7sKFjbDm0j9QucZ/qGv+9DjkH3ofTHLEfHedonY7j0T4gs33Xa/LjfcNe5LHnvcmWz3d8rj8y5iP5Xc1fk/O93zYyf52b/RJTz1P0netb8KKL8qMwNX9ZPhPv8ZJ/T7jY/A/IZ+VTX5T8S5VvlsvyGfmRL8r+9v+Z+dQX5bJ8dn7ki5Jvkv2fyp+VvSiXZVlu2ItyWZblhr0ol2VZbtiLclmW5Ya9KJdlWW7Yi3JZluWGvSiXZVlu2ItyWZblhr0ol2VZbtiLclmW5Ya9KJdlWW743UX588+/4WFZlmUZ+Pnn3/wfltmDLJ5ESDwAAAAASUVORK5CYII=">
          <a:extLst>
            <a:ext uri="{FF2B5EF4-FFF2-40B4-BE49-F238E27FC236}">
              <a16:creationId xmlns:a16="http://schemas.microsoft.com/office/drawing/2014/main" id="{8E25A36D-8DAE-4CA5-A9EA-8AEC0E53BF9A}"/>
            </a:ext>
          </a:extLst>
        </xdr:cNvPr>
        <xdr:cNvSpPr>
          <a:spLocks noChangeAspect="1" noChangeArrowheads="1"/>
        </xdr:cNvSpPr>
      </xdr:nvSpPr>
      <xdr:spPr bwMode="auto">
        <a:xfrm>
          <a:off x="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114300</xdr:rowOff>
    </xdr:to>
    <xdr:sp macro="" textlink="">
      <xdr:nvSpPr>
        <xdr:cNvPr id="19458" name="AutoShape 2" descr="data:image/png;charset=utf-8;base64,iVBORw0KGgoAAAANSUhEUgAAAUoAAABqCAYAAADa8hiHAAAAAXNSR0IArs4c6QAAAARnQU1BAACxjwv8YQUAAAAJcEhZcwAADsMAAA7DAcdvqGQAABmVSURBVHhe7Zs9jmxbUkbfSBBiIEgYjAILBxcPHITHAHAxMbEx+zUMABsTCRu1jfnQ6tYnVn8d+5zMulV1q26FsZRn74gd/2fffHpZP/361//237/61a9+WZZlWf4Q7sifePiv//nfZVmWZYA7ci/KZVmWC/aiXJZluWEvymVZlhv2olyWZblhL8plWZYb9qJclmW5YS/KD8hPP/30y7/868+jbLnmL/7yr37LJFuWl7IX5QfjH//pn3/5oz/+k1H2EeAC5yKfZB+B9/hH5t//4z9/64fPSf6WvPV87D80M09dlBkQ80xR//TP/vyXv/37fxhlHwXic3790pGv5f2y5PyUJwN+dRaw32ej7z3oWHmJWue1ubooez56NojP8o4356eLgNnx2al2xOazfca64H5cXT49t4lziuGt2Yvy+/Cii9IDwvrRF/SjX5Tk5SHMRfTommf2pjzZ8wAinwYeG6lv7E+XUy6d6EbHvXkLri5KckTOM3Ggl9nIuch7TW2ox3QRRJb1qXbope7Ycb2JDR5dG/bdz+T21rWemOrzmlAz1235Hd98UfYQ5QUOeRForvc502dpkIc1L1PWyHK+h+XkF1hb/uigdb6cw451Ytt7nde0x5kpB+cfug4wDfTkN6A75R+flrcN9C3j0/ITjucUb+9NdTnV3T3O3unyst1pjlPjPu/cgXxyHpvZ7765npD9Pptz2Q+nPiaP9GHSPdlJjqHrB+kTcUVvqn2YehqZ+4iN9DvyU47g/CD7xNz5dwxvwTddlFmn4D1sWec8hXJxeM6gAAVwcS1P8yJjnQLd+eXZdlPorE9MdtizzmSr84TYYmDy3Lamc9BxAHq955oYdG3XMeeFzTq+UsuuO2fb7wl085JNubVtQJ9z3kOn9WwbpnMG37Ex1bNn2XTs0XVMrBMPuo7Fvqez4PNZT7GggyzxdL/wm+dJZh8T9MS+4882XAvb7H6yBp7v4jbo5hxgM+ucy5rzjveteNFFaTwQLkxwIUnYRY69PKcgSZp1zqLnYqRgPN/57bPE0PoTPRRtBzqn0x64fi2PjE/vg3M1+Im98Eherhc1cg+BdfLEpnM+xdKQn+1ONWHNvvemeMA5hvQXTjWH1DZ5nHKwjmnbU6+oZ3SI37FZfzo75ewembt+Nc4Jvcmmmfwmn6lu7qF9gfWfjdvYxxQDMtf7Lfimb5RAUVMAnpE3SWIa5hQLHWR8plGcja+2GZDd+eXZDXHhT2CzddoOEH/nNOXpOkXH66uYpuGYmPwGfKUukBpTI8cRXdfO/X4kluj43KkmnfMUzwT204tpLg327HvKITZi03Tskz9ySU271gH96Sw5ty7EnrnrV3IzzimxnWbNeQR0sT/Ztq1JBsju4m6waRvxMfUO2WnuX4tvvii9NxXZTAnlDFAE7FBAnlMcwIcbbu789llisO0GW91UmBo7xdV5TnUDn70aGnTQnWQhPqYaEY/r43rdDXDbvIsl8o7DPsM0D1M8DTqO4aqf2Gq/Uz+u8nqkn87vqpfT2UdyDpNu/MW2a9/rwJmuPUx9iv2rGsHJF1zF7T3Av/vp/k4xTHP02nzzRUmAKUCSsNxMTeAM511EntFz8l08c+e3G+jCN+yfZMTgOJ27mRpHDN5jQBLz1HxzJwfiuMrJvrGVPtwNcNeDs6dYnNOd7NSzKR6DPuecj+M1rWc441kkR68N+5YlBsduHXyecpjOAntTDs1Un+Tfttlj7dkPPROBHHwmNiLH16mmnPWsmKu4vQeuJaAXu9O7cMrlNXnRRdlYJ4U1aVySBBeItQucZvUwoZPzfebKL88eForqs8HxGTetY/B574c0cLKdmHowAmf7DCDrfKd8QvfN/rBzN8A+mzysHzhn3RB55+OeEI9lkLha5pfiFM+pdqe8rurn3nE+9fR8uqZZ5wwkl+ms941jDXf9ct7khIz42/4pX+LGBuei6z6B7YD70e9H/NzF3dgGMcXO1G9kjuEteOqiXN6GDPMkW67hBfEFtSxvwV6U3xkuyP6Xdnmc/UdmeQ/2olyWZblhL8plWZYb9qJclmW5YS/KZVmWG/aiXJZluWEvymVZlhs+5UXJb+fyA9TTD3iXe/j94Uf/DeJdf4k/P0zeGXh99v36HT/0RYkest7/zLxmTp/9oryS/ehc/VXLM9B//4637X7lGpv9RvmF+ewX5fTnbF+F17oom70oZ56+KDOcIS/aNLQU3P9aTeeAZy4/dJHlLy24DKOfixEevSgn/+zFpmWQb2uWxX7Otd/AWds6yewfEvedvfBsTsa9Q68vyo4tfQDWlqcO2MledMG1tAybnLHcMYD7Hr3ub8fq+fC+69G+2y9Mcadu1sMfujwTS9Y5Z9vI0HGtXFvIPtzFbF3Atm2hY/+ctc3MGp/IUrvJbnRdb9f6q/DURZmBcZNZZ2BS0Mg8TGl2ZKyjm+bbLnu2Zdturpse3YC+BwQ9rx0TusgjY5+92O/hcDxZJ37sJp7ULGvrmSt75pmcGvtIXHmhOs6sfbb9QmKkPrGFD7+olrXf1Dd2iN1+OIs8cZmOEVg7f86nd+27SSzta/KDzZ6dzim1Tg7O0fZ4fjZmahT7DftdQ9bJy3L8xhe03eRiHdYn3z8qT12UNKsb5kIjy7OHbhq0Ptd2G3QzTD5rP9aHHhj0MqyAnfi1fTPZb7twlYP98tx+nrH3TE7mzsfkD33O8dx+ul7opScNepFNs4AsfuwTrvrbtqYcrTP5NvFl/3CKOflPfl3PrhVgD7svjbnr1HAmNUMX/9EnrsTj3kTXdqf6+/xX4emLsgvkRrupbkD2m8g9VKb1p+ZOjQw9hOgRS9a2w+c0eJN99BKTSQ5Tvvabvejf2TPP5GQ41/uuO5/tH1ITnu0HW+kHdFzIbSe+U5voRTe2sGE/V/1tW1OOPj/5bqIPieku5s4dkKW21g3J86Uxcz69mcAmcs4TB5/x4xoTl/23XceSPc/NV+FVv1FCCp1GsXdqdpjsYsfDhb2s7XNqZMA/drJGLwMCtmP7ZrLfdk307afX3sfWlb3mmZzM5MN1n3pg2k/Xy/ax4xgcEzawFRnYFjawFdlVf9vWlKN1Jt8n3Mc8W+6Y72rbtYLYfmnMXacmNeczetghF/uLXtZtd6r/3az8iDx1UaZpfGaPtQtL4Sl2N5e9HpYwFd4NS7Ny3s2dGhk476Ho2G2HZ8fMmvMn++w579D66LTf4BxP9hp0Hs3JJK74SFype3rbeYb2k5cwa8fV/WQ/McVPZGBbnHN+PJ/immyxdlzY7hwjuwPd5Mxz1y5+ep1a5ywxsE4O6HUPn43ZNZtIDOjFb+y6N9hgP+u2GzuxAW3jK/DURQkZipDhCSnsVEifgzRkKnwGJCCPvps7NTIQWw9khhd6SPARf3f2s29SC+xmDzvEgN8pp0fsmWdzMpyNbXTQdQyWh+TNs/3kvM92XAEfiSk1iB60LezkbPS7/jDZ6jo6v0nfdP6dX/aJF7uRJ3f2prPJLzJwPi+J2fGg03IgJvckMVifvfQG2m5ic7zE5xi/Ak9flMuy/D65KCcZ9D8Ey+djL8pl+Ub2ovzx2YtyWb6RvSh/fPaiXJZluWEvymVZlhv2olyWZblhL8plWZYb9qJcvjt3/zNkWb43X/6ivPrB7luz/zf0d3zWOnzFH15/VZ66KKdf6cPprwcmovu9LqfmLhZeBHQC334mvZfgC4JP7E+yR7jL4wq+zSW/6ZtdZEBcLc/5ngtq5bOnfHw2dQidU/ejfZ70rnRfyntdlMTtPKYe0Zcpx+4BvOYMfxXe/aL8aBD36YJh+HooWb/WC3d1Gb7XRYkP+yE/v/xX67yE6b/rkr3ElNnpGLGRyxcd1zuX5qNr05cYurb9GrSPtyB19OXGs/2mtuy5l9F13lOvlnve5KKkMXmJQmS2QVPzkgQPX+wGD0v7YK99Js62wzp2eh1iq/cDsRMn8aOX2PLyBtfK8XHOlyGyDDSfttHDP4Fe8sAWtonvGRuAXnqSulk+1cU9zZ7tBPc2oJPaNW03PbcO8ul8+5pywTd7IX7iN7l2PYBY2kf0g+eKdeTpMzWyfnQNune9Q04c2I/tMO3hy7Et97zZRek1g5aBso2csz3W7EcvDfU51u3DZ72HvgeFofJ6OgPE2y+6yZAziNnLi+B1fHU+0c1L0AON77sXxFzZZp91aneFX/6OCSZbyc17icF7xOOaTudMfGXNc3IMxDfVyXlkbd88e42N+EpclgN75MVzYouPrssUu2t5lztEp3NusJu4Wr97mL5kvTzGm36jzJrnDF3b8KC7qf1SAevotg/A7vTSmGmAp0HsF625iy/E/p2+c2/ZIziPtgWspzxNapPeTHamGZj2gPqxb1yDqSYG364B5zuHU50m35mXU7zsYX+ST7XwjPg5oB+fsR1ZfEQ+cYrTpGdZdxzYR246zuWed7soM2Rtwy+Lh57PNNZE3j5C9DwMky3r98sHPXCN4w6s20/so9/2nK9r1LJHiB+e2xac6mWwYZ3JTnrtGTjNRdM1vYoJva6vcwzYmOrUvhIj/vJsfUg8Uz7sdzz2wSdnmuTHc8cePzDlMMXRdJ748xnW3UPWPrPc89RFCVPDuxkZuEnezffa+wxOD6ZpHw22kAPP2c+Lbr3OB/pcM8V3dbnd6btGLXsE59G24JF6tb+uFUy2u3cn0EkMk+3AS9w+YMoBG1P/+gLx3ine2JrkU9724eeJU5wQf5Mcn1dzwLmJ01yd9pZrnr4oeYG7yG4MIPdAuzHTEMamL5Kr4YH20UTeQ8EwYzfrOx+OCVgTG/m2DF+2bfBhX5xnfRrofvFSj1POtt22IPXwHjxit3vrNcQGn9436XHWp4sFva5rQN82iKPzDJN959l+bGvKp+vEJ+v4SH9PNUB2mjM4yePHMp7xG5n1wXVCp2tE3l2b5ZqnL0qg0DQo9ItDYzJQ4GZNQ5iG+wxk+EwGpn20rgfB8bLPZ2Q8ewibzjU+ydkvWmDf+jDJiANSO9cInA+yflEbZMmjbUHXK6QeTWzFb3BdsWdZ4Ez3o+Nhr+veZ4J9dj983kx5TXMameObZhScL3Fg764escGz823djs2capkYTvp8TjFNc7tc86KLclm+BV7gvjiX5SOzF+Xy7vAt7Oob1LJ8NPaiXJZluWEvymVZlhv2olyWZblhL8plWZYb9qJclmW5YS/KZVmWG/aiXF7E6UfZHwF+fuQfgn9P/GPx/UnUH5L6TLKPxIsuyv6rB379P+l9L6aXmJj3R87/Dy/tt/yFxt1F6floP/i2nJfFcois9x/h0Ysyf7Xylpf96a9nXgoxT3P8TD9T/0n23vywFyXN6Eaxfsthe5a7l3h524uSS8r/eKKXywJ9z0+/tFl/ywv06EX5HpDra36ReI2L8iPxQ16U+Rd4koUMevCQ0MjYCH7RGO7sexhSzOCXAH+ssY3sr//m735PF/DhQZqagwydySZwxrFHdyI61usXhmfniG7nGRn7OR9ZcgmuHXAmsj7buraF7rQPrgd58TldlA3+YJJxfrIz9Wgi8UDq2/4Sa8h+++g6pT/O23G6VlN+kYWcRdf77hXrxBD/Btm0T47pV2rqXNxL22C/ZxkZOjx37ZJD+4h95+Y4H+3BR+Wpi5IiuOBNipF1ipBB4CxrD0zsnQrWNoB1mhufaSykifETvStfyE42s+7zth/ICXrfwwc8e5Cw55jw1f6yjn7ixZ9tZXgTHzLbBtcjsHbsrF0T+0BmH1fYTjP14mrfEI/tJj73gFp0Tlm3j65T1ukb5zjP81S/CWy479hInNC94tnyBv1J7niwhR3H5zxso/vqmiS2yHxu8nHqGece7cFH5emL0gk3FDHNCBQlw+xnoEgpfArGZ+Qw+fRQ+DmkiX6JrTc1x7G1zUmfuDtWIFYPXujaeOigc7fPyb9j7LNgf+0bOsepZo6xbUz6E5zp2A12U3cz5Wyu5Fdz6rzbRufYdtBPPbBzFV9om5y56tUkN+glBuO8pt6QR+psG9GNT+eMve5NdCcf7N/FD1c9+Ki8+kXZRboqfBcpa8jgcLab5Ua76GFq4l1zHFvbnPQ93A0xJ4/stb5zAHRdu+TA8+Sf84kRmXMF5zPF2jnGX5MY+Zzia78mOj5nqJNjMFPOBrnrZzxzgI/kA/HZPrpObaf1qWFsnurQNidd9wr5qV7QcxPcz6k3zqVtnPx33QLyyQekRuC821Zi7Zp+VJ66KEn8KqkeCnAT/AynImWfJvSwgofCz2FqovUijwwcW9uc4pxybYg7dvi0Ps8eVuzjJ2v7nPw7xj4Ljm+KtXOcambaxp1+5O03UBvn30w5myu5Z8Y9AOfdNjpH24GTT2yecmmbnL/q1SQ3pxgc69Qby/HleLPGtvepE7llbe76nziR4/fRHnxUnroogUI6aWBNQSiAk3axoufCn4rkJkSHz8hZZ7BcdNNnWs82+GSd2Fp3itPDfcJ2eliw56HsNboZ7PjPOvrxz77PJp+sp1hZ+wzYZ9M+eMZHemumnhn8uBYTU80b5OkZJD5iTR5+jk58tw9krlOfPcU01TJMNq2LzDZ5PtUtoDPFlXN+f6LjXKZ40WfP9ezYzOTjJLdvwM+pBx+Vpy9KIEmSCz0IlrmQnHMjXCT2fc4207BJ5svIOI5JzzbZRz+xte7UzH4BvB+7fcb7nPWwsucaWBb/lnvwgHgjA8tOsU62Ov6TLDFNL0rHEtDNuSZ+nKNpH5CXMWCbfWw5buuwn952X7tObcf6neNUB5hqf9Ur1snjCp/vM6mLY3IuPXuR9xmY+sH+5KN1nbf38XXqwUflRRfl8vowLKcX5LMM07L8qOxF+UHYi3JZPi57UX4Q9qJclo/LXpTLsiw37EW5LMtyw16Uy7IsN+xFuSzLcsNelMuyLDd86Ity/2/v94MfC1N76B9Mf3V2Lr8eL7oo8yv+b32R8uv+0/keSH7Nz6//rfPW3MX4ozL9RUmTv9Tpv+bgHPuhe5aahv4rkSsyE3xO8reg/X3GizI96V4tj/H0Rcll1YPN+i0a8BEuyq/K1WWUly79ce+zl7O5FE/rz0DHmxyts/zYPHVR5gWZZMAllr/jRC/fSPpvQP1isfYQ5lsK5FzvR5YzJ/qbTfu1/OpbDfLESH74djyOPxdBy6iJ/SWW1Ao6Bn9zb1n2wbW4stfYRnQ7fuhzIbquK7EQg/XIA/L8SO8AvY6jfXZdLbN+cK+8n/hMnwXOA8/22+cf7QPy2AuRsc/Z1CE+Wp842Ec+xcH5nLEM27aT/Uk3drL2ue5n9wjapn33vLh2lpEna3JE1n7fkqcuSgLspEwamsZBhslrDw4yishz208xs0b2aHGwaVttG7uOg+eT7Y7Ra850PsmfQYlPPpF5eDom1sAzdh2P47OeubLXEIvtc85nneOJ6YVIv72Hn9gmD0AneF7CZHvax67XXQPbR8dxdH2nOAAbrgXP7KW2ickz4hju+gBZcy5n2w+0r6z5TO1bl8/Yiox8bZdn9nhuXSCmu/kz1gefQebzbdt9II6sk5/tvhdPX5ROsCGBNDl0wYBk0+jTM3TDJluPQpEzCNC+sHvKzbpdgwwjz+3D3NUBOl9jv3xOfh61N8XZum1rwi+i94mPfZO5wK/rkOFvG7GNfNqPfteVmJPbqR9TXbCRGBt0XYvpPGcT6yP64Up3OjfF6Rqgnzise2fXdZ3k9nGaP9O1xx52u3+TrrHfK7235l0uSgrTUDTk/ewCdsNctEfoF3ZqXNZT7MG6XQM3nkaebEyxJ64mcuL1vv06t+xZ10Qepjh7gHl2fSb6zAnXjJzwb/nJV+xDatc+u66emVM/otOceofM8dlHcBy2aawf2Lft5Mfz5AcfsWfi+1Rr2+J5unCQI5v8dp2n+Wtijxjizz01jqdl8Ws7781TFyWBEvgkAxLqYesCN9ijmP0M3bA7WwY9F7WL3L6m2IN1PYjgF/eqkVPsHYNB337ar/cT95U9M8XZtX7ElnOf5AEdfPL8bB0gftBpn23PeZz60bne0fFN5x1H619xZXvyczWnkDOpU+/3c3Bd+yxMfQPP3yQLOWs/rQ/0y37s9+r9emueuiiBQLswrEl8aiLJddENMhrHM2d9HpnPpuhZA/q9Bx0Lzy6y/cIUe7Bux+DG5zmXAuvY5NMDANg5+Wx97N7leWWvwZ7tc872nfMJ5z7JAbuuOz454/Ujw5942mfXCZ3Yj+7UD3z63BXoxgbYR3Acz/bB+XMufZj8JKer3mAP3M+21fKOGd3knHd4qhd7p1w5hx/Opl/gHBv03S/7jT3rJ6+rerwGT1+UQKIEF5LYqWjsWx8i49lJWqebmzXEJ4WbGhhZ9GmMi8ye/V413LrYcZPTzAyCY/Q+tqc4u5aJIXaD/ToveMReM9m3nD3Xx1B7nw3Y7Px7sKFjbDm0j9QucZ/qGv+9DjkH3ofTHLEfHedonY7j0T4gs33Xa/LjfcNe5LHnvcmWz3d8rj8y5iP5Xc1fk/O93zYyf52b/RJTz1P0netb8KKL8qMwNX9ZPhPv8ZJ/T7jY/A/IZ+VTX5T8S5VvlsvyGfmRL8r+9v+Z+dQX5bJ8dn7ki5Jvkv2fyp+VvSiXZVlu2ItyWZblhr0ol2VZbtiLclmW5Ya9KJdlWW7Yi3JZluWGvSiXZVlu2ItyWZblhr0ol2VZbtiLclmW5Ya9KJdlWW743UX588+/4WFZlmUZ+Pnn3/wfltmDLJ5ESDwAAAAASUVORK5CYII=">
          <a:extLst>
            <a:ext uri="{FF2B5EF4-FFF2-40B4-BE49-F238E27FC236}">
              <a16:creationId xmlns:a16="http://schemas.microsoft.com/office/drawing/2014/main" id="{A6766C59-9ECD-4ADE-9E08-A3F74EB2CFC8}"/>
            </a:ext>
          </a:extLst>
        </xdr:cNvPr>
        <xdr:cNvSpPr>
          <a:spLocks noChangeAspect="1" noChangeArrowheads="1"/>
        </xdr:cNvSpPr>
      </xdr:nvSpPr>
      <xdr:spPr bwMode="auto">
        <a:xfrm>
          <a:off x="6096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6</xdr:row>
      <xdr:rowOff>114300</xdr:rowOff>
    </xdr:to>
    <xdr:sp macro="" textlink="">
      <xdr:nvSpPr>
        <xdr:cNvPr id="19459" name="AutoShape 3" descr="data:image/png;charset=utf-8;base64,iVBORw0KGgoAAAANSUhEUgAAAUoAAABqCAYAAADa8hiHAAAAAXNSR0IArs4c6QAAAARnQU1BAACxjwv8YQUAAAAJcEhZcwAADsMAAA7DAcdvqGQAABmVSURBVHhe7Zs9jmxbUkbfSBBiIEgYjAILBxcPHITHAHAxMbEx+zUMABsTCRu1jfnQ6tYnVn8d+5zMulV1q26FsZRn74gd/2fffHpZP/361//237/61a9+WZZlWf4Q7sifePiv//nfZVmWZYA7ci/KZVmWC/aiXJZluWEvymVZlhv2olyWZblhL8plWZYb9qJclmW5YS/KD8hPP/30y7/868+jbLnmL/7yr37LJFuWl7IX5QfjH//pn3/5oz/+k1H2EeAC5yKfZB+B9/hH5t//4z9/64fPSf6WvPV87D80M09dlBkQ80xR//TP/vyXv/37fxhlHwXic3790pGv5f2y5PyUJwN+dRaw32ej7z3oWHmJWue1ubooez56NojP8o4356eLgNnx2al2xOazfca64H5cXT49t4lziuGt2Yvy+/Cii9IDwvrRF/SjX5Tk5SHMRfTommf2pjzZ8wAinwYeG6lv7E+XUy6d6EbHvXkLri5KckTOM3Ggl9nIuch7TW2ox3QRRJb1qXbope7Ycb2JDR5dG/bdz+T21rWemOrzmlAz1235Hd98UfYQ5QUOeRForvc502dpkIc1L1PWyHK+h+XkF1hb/uigdb6cw451Ytt7nde0x5kpB+cfug4wDfTkN6A75R+flrcN9C3j0/ITjucUb+9NdTnV3T3O3unyst1pjlPjPu/cgXxyHpvZ7765npD9Pptz2Q+nPiaP9GHSPdlJjqHrB+kTcUVvqn2YehqZ+4iN9DvyU47g/CD7xNz5dwxvwTddlFmn4D1sWec8hXJxeM6gAAVwcS1P8yJjnQLd+eXZdlPorE9MdtizzmSr84TYYmDy3Lamc9BxAHq955oYdG3XMeeFzTq+UsuuO2fb7wl085JNubVtQJ9z3kOn9WwbpnMG37Ex1bNn2XTs0XVMrBMPuo7Fvqez4PNZT7GggyzxdL/wm+dJZh8T9MS+4882XAvb7H6yBp7v4jbo5hxgM+ucy5rzjveteNFFaTwQLkxwIUnYRY69PKcgSZp1zqLnYqRgPN/57bPE0PoTPRRtBzqn0x64fi2PjE/vg3M1+Im98Eherhc1cg+BdfLEpnM+xdKQn+1ONWHNvvemeMA5hvQXTjWH1DZ5nHKwjmnbU6+oZ3SI37FZfzo75ewembt+Nc4Jvcmmmfwmn6lu7qF9gfWfjdvYxxQDMtf7Lfimb5RAUVMAnpE3SWIa5hQLHWR8plGcja+2GZDd+eXZDXHhT2CzddoOEH/nNOXpOkXH66uYpuGYmPwGfKUukBpTI8cRXdfO/X4kluj43KkmnfMUzwT204tpLg327HvKITZi03Tskz9ySU271gH96Sw5ty7EnrnrV3IzzimxnWbNeQR0sT/Ztq1JBsju4m6waRvxMfUO2WnuX4tvvii9NxXZTAnlDFAE7FBAnlMcwIcbbu789llisO0GW91UmBo7xdV5TnUDn70aGnTQnWQhPqYaEY/r43rdDXDbvIsl8o7DPsM0D1M8DTqO4aqf2Gq/Uz+u8nqkn87vqpfT2UdyDpNu/MW2a9/rwJmuPUx9iv2rGsHJF1zF7T3Av/vp/k4xTHP02nzzRUmAKUCSsNxMTeAM511EntFz8l08c+e3G+jCN+yfZMTgOJ27mRpHDN5jQBLz1HxzJwfiuMrJvrGVPtwNcNeDs6dYnNOd7NSzKR6DPuecj+M1rWc441kkR68N+5YlBsduHXyecpjOAntTDs1Un+Tfttlj7dkPPROBHHwmNiLH16mmnPWsmKu4vQeuJaAXu9O7cMrlNXnRRdlYJ4U1aVySBBeItQucZvUwoZPzfebKL88eForqs8HxGTetY/B574c0cLKdmHowAmf7DCDrfKd8QvfN/rBzN8A+mzysHzhn3RB55+OeEI9lkLha5pfiFM+pdqe8rurn3nE+9fR8uqZZ5wwkl+ms941jDXf9ct7khIz42/4pX+LGBuei6z6B7YD70e9H/NzF3dgGMcXO1G9kjuEteOqiXN6GDPMkW67hBfEFtSxvwV6U3xkuyP6Xdnmc/UdmeQ/2olyWZblhL8plWZYb9qJclmW5YS/KZVmWG/aiXJZluWEvymVZlhs+5UXJb+fyA9TTD3iXe/j94Uf/DeJdf4k/P0zeGXh99v36HT/0RYkest7/zLxmTp/9oryS/ehc/VXLM9B//4637X7lGpv9RvmF+ewX5fTnbF+F17oom70oZ56+KDOcIS/aNLQU3P9aTeeAZy4/dJHlLy24DKOfixEevSgn/+zFpmWQb2uWxX7Otd/AWds6yewfEvedvfBsTsa9Q68vyo4tfQDWlqcO2MledMG1tAybnLHcMYD7Hr3ub8fq+fC+69G+2y9Mcadu1sMfujwTS9Y5Z9vI0HGtXFvIPtzFbF3Atm2hY/+ctc3MGp/IUrvJbnRdb9f6q/DURZmBcZNZZ2BS0Mg8TGl2ZKyjm+bbLnu2Zdturpse3YC+BwQ9rx0TusgjY5+92O/hcDxZJ37sJp7ULGvrmSt75pmcGvtIXHmhOs6sfbb9QmKkPrGFD7+olrXf1Dd2iN1+OIs8cZmOEVg7f86nd+27SSzta/KDzZ6dzim1Tg7O0fZ4fjZmahT7DftdQ9bJy3L8xhe03eRiHdYn3z8qT12UNKsb5kIjy7OHbhq0Ptd2G3QzTD5rP9aHHhj0MqyAnfi1fTPZb7twlYP98tx+nrH3TE7mzsfkD33O8dx+ul7opScNepFNs4AsfuwTrvrbtqYcrTP5NvFl/3CKOflPfl3PrhVgD7svjbnr1HAmNUMX/9EnrsTj3kTXdqf6+/xX4emLsgvkRrupbkD2m8g9VKb1p+ZOjQw9hOgRS9a2w+c0eJN99BKTSQ5Tvvabvejf2TPP5GQ41/uuO5/tH1ITnu0HW+kHdFzIbSe+U5voRTe2sGE/V/1tW1OOPj/5bqIPieku5s4dkKW21g3J86Uxcz69mcAmcs4TB5/x4xoTl/23XceSPc/NV+FVv1FCCp1GsXdqdpjsYsfDhb2s7XNqZMA/drJGLwMCtmP7ZrLfdk307afX3sfWlb3mmZzM5MN1n3pg2k/Xy/ax4xgcEzawFRnYFjawFdlVf9vWlKN1Jt8n3Mc8W+6Y72rbtYLYfmnMXacmNeczetghF/uLXtZtd6r/3az8iDx1UaZpfGaPtQtL4Sl2N5e9HpYwFd4NS7Ny3s2dGhk476Ho2G2HZ8fMmvMn++w579D66LTf4BxP9hp0Hs3JJK74SFype3rbeYb2k5cwa8fV/WQ/McVPZGBbnHN+PJ/immyxdlzY7hwjuwPd5Mxz1y5+ep1a5ywxsE4O6HUPn43ZNZtIDOjFb+y6N9hgP+u2GzuxAW3jK/DURQkZipDhCSnsVEifgzRkKnwGJCCPvps7NTIQWw9khhd6SPARf3f2s29SC+xmDzvEgN8pp0fsmWdzMpyNbXTQdQyWh+TNs/3kvM92XAEfiSk1iB60LezkbPS7/jDZ6jo6v0nfdP6dX/aJF7uRJ3f2prPJLzJwPi+J2fGg03IgJvckMVifvfQG2m5ic7zE5xi/Ak9flMuy/D65KCcZ9D8Ey+djL8pl+Ub2ovzx2YtyWb6RvSh/fPaiXJZluWEvymVZlhv2olyWZblhL8plWZYb9qJcvjt3/zNkWb43X/6ivPrB7luz/zf0d3zWOnzFH15/VZ66KKdf6cPprwcmovu9LqfmLhZeBHQC334mvZfgC4JP7E+yR7jL4wq+zSW/6ZtdZEBcLc/5ngtq5bOnfHw2dQidU/ejfZ70rnRfyntdlMTtPKYe0Zcpx+4BvOYMfxXe/aL8aBD36YJh+HooWb/WC3d1Gb7XRYkP+yE/v/xX67yE6b/rkr3ElNnpGLGRyxcd1zuX5qNr05cYurb9GrSPtyB19OXGs/2mtuy5l9F13lOvlnve5KKkMXmJQmS2QVPzkgQPX+wGD0v7YK99Js62wzp2eh1iq/cDsRMn8aOX2PLyBtfK8XHOlyGyDDSfttHDP4Fe8sAWtonvGRuAXnqSulk+1cU9zZ7tBPc2oJPaNW03PbcO8ul8+5pywTd7IX7iN7l2PYBY2kf0g+eKdeTpMzWyfnQNune9Q04c2I/tMO3hy7Et97zZRek1g5aBso2csz3W7EcvDfU51u3DZ72HvgeFofJ6OgPE2y+6yZAziNnLi+B1fHU+0c1L0AON77sXxFzZZp91aneFX/6OCSZbyc17icF7xOOaTudMfGXNc3IMxDfVyXlkbd88e42N+EpclgN75MVzYouPrssUu2t5lztEp3NusJu4Wr97mL5kvTzGm36jzJrnDF3b8KC7qf1SAevotg/A7vTSmGmAp0HsF625iy/E/p2+c2/ZIziPtgWspzxNapPeTHamGZj2gPqxb1yDqSYG364B5zuHU50m35mXU7zsYX+ST7XwjPg5oB+fsR1ZfEQ+cYrTpGdZdxzYR246zuWed7soM2Rtwy+Lh57PNNZE3j5C9DwMky3r98sHPXCN4w6s20/so9/2nK9r1LJHiB+e2xac6mWwYZ3JTnrtGTjNRdM1vYoJva6vcwzYmOrUvhIj/vJsfUg8Uz7sdzz2wSdnmuTHc8cePzDlMMXRdJ748xnW3UPWPrPc89RFCVPDuxkZuEnezffa+wxOD6ZpHw22kAPP2c+Lbr3OB/pcM8V3dbnd6btGLXsE59G24JF6tb+uFUy2u3cn0EkMk+3AS9w+YMoBG1P/+gLx3ine2JrkU9724eeJU5wQf5Mcn1dzwLmJ01yd9pZrnr4oeYG7yG4MIPdAuzHTEMamL5Kr4YH20UTeQ8EwYzfrOx+OCVgTG/m2DF+2bfBhX5xnfRrofvFSj1POtt22IPXwHjxit3vrNcQGn9436XHWp4sFva5rQN82iKPzDJN959l+bGvKp+vEJ+v4SH9PNUB2mjM4yePHMp7xG5n1wXVCp2tE3l2b5ZqnL0qg0DQo9ItDYzJQ4GZNQ5iG+wxk+EwGpn20rgfB8bLPZ2Q8ewibzjU+ydkvWmDf+jDJiANSO9cInA+yflEbZMmjbUHXK6QeTWzFb3BdsWdZ4Ez3o+Nhr+veZ4J9dj983kx5TXMameObZhScL3Fg764escGz823djs2capkYTvp8TjFNc7tc86KLclm+BV7gvjiX5SOzF+Xy7vAt7Oob1LJ8NPaiXJZluWEvymVZlhv2olyWZblhL8plWZYb9qJclmW5YS/KZVmWG/aiXF7E6UfZHwF+fuQfgn9P/GPx/UnUH5L6TLKPxIsuyv6rB379P+l9L6aXmJj3R87/Dy/tt/yFxt1F6floP/i2nJfFcois9x/h0Ysyf7Xylpf96a9nXgoxT3P8TD9T/0n23vywFyXN6Eaxfsthe5a7l3h524uSS8r/eKKXywJ9z0+/tFl/ywv06EX5HpDra36ReI2L8iPxQ16U+Rd4koUMevCQ0MjYCH7RGO7sexhSzOCXAH+ssY3sr//m735PF/DhQZqagwydySZwxrFHdyI61usXhmfniG7nGRn7OR9ZcgmuHXAmsj7buraF7rQPrgd58TldlA3+YJJxfrIz9Wgi8UDq2/4Sa8h+++g6pT/O23G6VlN+kYWcRdf77hXrxBD/Btm0T47pV2rqXNxL22C/ZxkZOjx37ZJD+4h95+Y4H+3BR+Wpi5IiuOBNipF1ipBB4CxrD0zsnQrWNoB1mhufaSykifETvStfyE42s+7zth/ICXrfwwc8e5Cw55jw1f6yjn7ixZ9tZXgTHzLbBtcjsHbsrF0T+0BmH1fYTjP14mrfEI/tJj73gFp0Tlm3j65T1ukb5zjP81S/CWy479hInNC94tnyBv1J7niwhR3H5zxso/vqmiS2yHxu8nHqGece7cFH5emL0gk3FDHNCBQlw+xnoEgpfArGZ+Qw+fRQ+DmkiX6JrTc1x7G1zUmfuDtWIFYPXujaeOigc7fPyb9j7LNgf+0bOsepZo6xbUz6E5zp2A12U3cz5Wyu5Fdz6rzbRufYdtBPPbBzFV9om5y56tUkN+glBuO8pt6QR+psG9GNT+eMve5NdCcf7N/FD1c9+Ki8+kXZRboqfBcpa8jgcLab5Ua76GFq4l1zHFvbnPQ93A0xJ4/stb5zAHRdu+TA8+Sf84kRmXMF5zPF2jnGX5MY+Zzia78mOj5nqJNjMFPOBrnrZzxzgI/kA/HZPrpObaf1qWFsnurQNidd9wr5qV7QcxPcz6k3zqVtnPx33QLyyQekRuC821Zi7Zp+VJ66KEn8KqkeCnAT/AynImWfJvSwgofCz2FqovUijwwcW9uc4pxybYg7dvi0Ps8eVuzjJ2v7nPw7xj4Ljm+KtXOcambaxp1+5O03UBvn30w5myu5Z8Y9AOfdNjpH24GTT2yecmmbnL/q1SQ3pxgc69Qby/HleLPGtvepE7llbe76nziR4/fRHnxUnroogUI6aWBNQSiAk3axoufCn4rkJkSHz8hZZ7BcdNNnWs82+GSd2Fp3itPDfcJ2eliw56HsNboZ7PjPOvrxz77PJp+sp1hZ+wzYZ9M+eMZHemumnhn8uBYTU80b5OkZJD5iTR5+jk58tw9krlOfPcU01TJMNq2LzDZ5PtUtoDPFlXN+f6LjXKZ40WfP9ezYzOTjJLdvwM+pBx+Vpy9KIEmSCz0IlrmQnHMjXCT2fc4207BJ5svIOI5JzzbZRz+xte7UzH4BvB+7fcb7nPWwsucaWBb/lnvwgHgjA8tOsU62Ov6TLDFNL0rHEtDNuSZ+nKNpH5CXMWCbfWw5buuwn952X7tObcf6neNUB5hqf9Ur1snjCp/vM6mLY3IuPXuR9xmY+sH+5KN1nbf38XXqwUflRRfl8vowLKcX5LMM07L8qOxF+UHYi3JZPi57UX4Q9qJclo/LXpTLsiw37EW5LMtyw16Uy7IsN+xFuSzLcsNelMuyLDd86Ity/2/v94MfC1N76B9Mf3V2Lr8eL7oo8yv+b32R8uv+0/keSH7Nz6//rfPW3MX4ozL9RUmTv9Tpv+bgHPuhe5aahv4rkSsyE3xO8reg/X3GizI96V4tj/H0Rcll1YPN+i0a8BEuyq/K1WWUly79ce+zl7O5FE/rz0DHmxyts/zYPHVR5gWZZMAllr/jRC/fSPpvQP1isfYQ5lsK5FzvR5YzJ/qbTfu1/OpbDfLESH74djyOPxdBy6iJ/SWW1Ao6Bn9zb1n2wbW4stfYRnQ7fuhzIbquK7EQg/XIA/L8SO8AvY6jfXZdLbN+cK+8n/hMnwXOA8/22+cf7QPy2AuRsc/Z1CE+Wp842Ec+xcH5nLEM27aT/Uk3drL2ue5n9wjapn33vLh2lpEna3JE1n7fkqcuSgLspEwamsZBhslrDw4yishz208xs0b2aHGwaVttG7uOg+eT7Y7Ra850PsmfQYlPPpF5eDom1sAzdh2P47OeubLXEIvtc85nneOJ6YVIv72Hn9gmD0AneF7CZHvax67XXQPbR8dxdH2nOAAbrgXP7KW2ickz4hju+gBZcy5n2w+0r6z5TO1bl8/Yiox8bZdn9nhuXSCmu/kz1gefQebzbdt9II6sk5/tvhdPX5ROsCGBNDl0wYBk0+jTM3TDJluPQpEzCNC+sHvKzbpdgwwjz+3D3NUBOl9jv3xOfh61N8XZum1rwi+i94mPfZO5wK/rkOFvG7GNfNqPfteVmJPbqR9TXbCRGBt0XYvpPGcT6yP64Up3OjfF6Rqgnzise2fXdZ3k9nGaP9O1xx52u3+TrrHfK7235l0uSgrTUDTk/ewCdsNctEfoF3ZqXNZT7MG6XQM3nkaebEyxJ64mcuL1vv06t+xZ10Qepjh7gHl2fSb6zAnXjJzwb/nJV+xDatc+u66emVM/otOceofM8dlHcBy2aawf2Lft5Mfz5AcfsWfi+1Rr2+J5unCQI5v8dp2n+Wtijxjizz01jqdl8Ws7781TFyWBEvgkAxLqYesCN9ijmP0M3bA7WwY9F7WL3L6m2IN1PYjgF/eqkVPsHYNB337ar/cT95U9M8XZtX7ElnOf5AEdfPL8bB0gftBpn23PeZz60bne0fFN5x1H619xZXvyczWnkDOpU+/3c3Bd+yxMfQPP3yQLOWs/rQ/0y37s9+r9emueuiiBQLswrEl8aiLJddENMhrHM2d9HpnPpuhZA/q9Bx0Lzy6y/cIUe7Bux+DG5zmXAuvY5NMDANg5+Wx97N7leWWvwZ7tc872nfMJ5z7JAbuuOz454/Ujw5942mfXCZ3Yj+7UD3z63BXoxgbYR3Acz/bB+XMufZj8JKer3mAP3M+21fKOGd3knHd4qhd7p1w5hx/Opl/gHBv03S/7jT3rJ6+rerwGT1+UQKIEF5LYqWjsWx8i49lJWqebmzXEJ4WbGhhZ9GmMi8ye/V413LrYcZPTzAyCY/Q+tqc4u5aJIXaD/ToveMReM9m3nD3Xx1B7nw3Y7Px7sKFjbDm0j9QucZ/qGv+9DjkH3ofTHLEfHedonY7j0T4gs33Xa/LjfcNe5LHnvcmWz3d8rj8y5iP5Xc1fk/O93zYyf52b/RJTz1P0netb8KKL8qMwNX9ZPhPv8ZJ/T7jY/A/IZ+VTX5T8S5VvlsvyGfmRL8r+9v+Z+dQX5bJ8dn7ki5Jvkv2fyp+VvSiXZVlu2ItyWZblhr0ol2VZbtiLclmW5Ya9KJdlWW7Yi3JZluWGvSiXZVlu2ItyWZblhr0ol2VZbtiLclmW5Ya9KJdlWW743UX588+/4WFZlmUZ+Pnn3/wfltmDLJ5ESDwAAAAASUVORK5CYII=">
          <a:extLst>
            <a:ext uri="{FF2B5EF4-FFF2-40B4-BE49-F238E27FC236}">
              <a16:creationId xmlns:a16="http://schemas.microsoft.com/office/drawing/2014/main" id="{A10EB3BF-5675-43C3-AF84-24FD59968A61}"/>
            </a:ext>
          </a:extLst>
        </xdr:cNvPr>
        <xdr:cNvSpPr>
          <a:spLocks noChangeAspect="1" noChangeArrowheads="1"/>
        </xdr:cNvSpPr>
      </xdr:nvSpPr>
      <xdr:spPr bwMode="auto">
        <a:xfrm>
          <a:off x="6096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12</xdr:row>
      <xdr:rowOff>171450</xdr:rowOff>
    </xdr:from>
    <xdr:to>
      <xdr:col>4</xdr:col>
      <xdr:colOff>590550</xdr:colOff>
      <xdr:row>24</xdr:row>
      <xdr:rowOff>28575</xdr:rowOff>
    </xdr:to>
    <xdr:sp macro="" textlink="">
      <xdr:nvSpPr>
        <xdr:cNvPr id="2" name="TextBox 1">
          <a:extLst>
            <a:ext uri="{FF2B5EF4-FFF2-40B4-BE49-F238E27FC236}">
              <a16:creationId xmlns:a16="http://schemas.microsoft.com/office/drawing/2014/main" id="{4F827BFC-28E0-4034-9F3F-E6403393C692}"/>
            </a:ext>
          </a:extLst>
        </xdr:cNvPr>
        <xdr:cNvSpPr txBox="1"/>
      </xdr:nvSpPr>
      <xdr:spPr>
        <a:xfrm>
          <a:off x="581025" y="2524125"/>
          <a:ext cx="6000750" cy="2143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Client Feedback</a:t>
          </a:r>
        </a:p>
        <a:p>
          <a:r>
            <a:rPr lang="en-GB" sz="1100" i="1">
              <a:solidFill>
                <a:schemeClr val="dk1"/>
              </a:solidFill>
              <a:effectLst/>
              <a:latin typeface="+mn-lt"/>
              <a:ea typeface="+mn-ea"/>
              <a:cs typeface="+mn-cs"/>
            </a:rPr>
            <a:t>"The help I have received re: my debts has taken such a lot of stress off me. Thank you."</a:t>
          </a:r>
        </a:p>
        <a:p>
          <a:endParaRPr lang="en-GB" sz="1100" i="1">
            <a:solidFill>
              <a:schemeClr val="dk1"/>
            </a:solidFill>
            <a:effectLst/>
            <a:latin typeface="+mn-lt"/>
            <a:ea typeface="+mn-ea"/>
            <a:cs typeface="+mn-cs"/>
          </a:endParaRPr>
        </a:p>
        <a:p>
          <a:pPr algn="l"/>
          <a:r>
            <a:rPr lang="en-GB" sz="1100" i="1">
              <a:solidFill>
                <a:schemeClr val="dk1"/>
              </a:solidFill>
              <a:effectLst/>
              <a:latin typeface="+mn-lt"/>
              <a:ea typeface="+mn-ea"/>
              <a:cs typeface="+mn-cs"/>
            </a:rPr>
            <a:t>"I would like to thank the adviser who assisted me. By the time I made my visit to CAB I was very</a:t>
          </a:r>
        </a:p>
        <a:p>
          <a:pPr algn="l"/>
          <a:r>
            <a:rPr lang="en-GB" sz="1100" i="1">
              <a:solidFill>
                <a:schemeClr val="dk1"/>
              </a:solidFill>
              <a:effectLst/>
              <a:latin typeface="+mn-lt"/>
              <a:ea typeface="+mn-ea"/>
              <a:cs typeface="+mn-cs"/>
            </a:rPr>
            <a:t>drained and lost hope as it was an ongoing contradicting process/situation I had found myself in.</a:t>
          </a:r>
        </a:p>
        <a:p>
          <a:pPr algn="l"/>
          <a:r>
            <a:rPr lang="en-GB" sz="1100" i="1">
              <a:solidFill>
                <a:schemeClr val="dk1"/>
              </a:solidFill>
              <a:effectLst/>
              <a:latin typeface="+mn-lt"/>
              <a:ea typeface="+mn-ea"/>
              <a:cs typeface="+mn-cs"/>
            </a:rPr>
            <a:t>The adviser gave me that hope back and confirmed to me all the information I needed to hear. If he</a:t>
          </a:r>
        </a:p>
        <a:p>
          <a:pPr algn="l"/>
          <a:r>
            <a:rPr lang="en-GB" sz="1100" i="1">
              <a:solidFill>
                <a:schemeClr val="dk1"/>
              </a:solidFill>
              <a:effectLst/>
              <a:latin typeface="+mn-lt"/>
              <a:ea typeface="+mn-ea"/>
              <a:cs typeface="+mn-cs"/>
            </a:rPr>
            <a:t>didn’t know the answer he went away to research the matter to ensure I was being assisted in the</a:t>
          </a:r>
        </a:p>
        <a:p>
          <a:pPr algn="l"/>
          <a:r>
            <a:rPr lang="en-GB" sz="1100" i="1">
              <a:solidFill>
                <a:schemeClr val="dk1"/>
              </a:solidFill>
              <a:effectLst/>
              <a:latin typeface="+mn-lt"/>
              <a:ea typeface="+mn-ea"/>
              <a:cs typeface="+mn-cs"/>
            </a:rPr>
            <a:t>correct way. He went above and beyond and actually called the company for me, which got me to</a:t>
          </a:r>
        </a:p>
        <a:p>
          <a:pPr algn="l"/>
          <a:r>
            <a:rPr lang="en-GB" sz="1100" i="1">
              <a:solidFill>
                <a:schemeClr val="dk1"/>
              </a:solidFill>
              <a:effectLst/>
              <a:latin typeface="+mn-lt"/>
              <a:ea typeface="+mn-ea"/>
              <a:cs typeface="+mn-cs"/>
            </a:rPr>
            <a:t>the next stage of the process. He was very patient and sympathetic towards my situation and I</a:t>
          </a:r>
        </a:p>
        <a:p>
          <a:pPr algn="l"/>
          <a:r>
            <a:rPr lang="en-GB" sz="1100" i="1">
              <a:solidFill>
                <a:schemeClr val="dk1"/>
              </a:solidFill>
              <a:effectLst/>
              <a:latin typeface="+mn-lt"/>
              <a:ea typeface="+mn-ea"/>
              <a:cs typeface="+mn-cs"/>
            </a:rPr>
            <a:t>really appreciate all his help. I am delighted to say the process is finally finished and I got £355 of</a:t>
          </a:r>
        </a:p>
        <a:p>
          <a:pPr algn="l"/>
          <a:r>
            <a:rPr lang="en-GB" sz="1100" i="1">
              <a:solidFill>
                <a:schemeClr val="dk1"/>
              </a:solidFill>
              <a:effectLst/>
              <a:latin typeface="+mn-lt"/>
              <a:ea typeface="+mn-ea"/>
              <a:cs typeface="+mn-cs"/>
            </a:rPr>
            <a:t>my deposit back, leaving my previous landlords entitlement to £40. Very happy with the end result,</a:t>
          </a:r>
        </a:p>
        <a:p>
          <a:pPr algn="l"/>
          <a:r>
            <a:rPr lang="en-GB" sz="1100" i="1">
              <a:solidFill>
                <a:schemeClr val="dk1"/>
              </a:solidFill>
              <a:effectLst/>
              <a:latin typeface="+mn-lt"/>
              <a:ea typeface="+mn-ea"/>
              <a:cs typeface="+mn-cs"/>
            </a:rPr>
            <a:t>so thank you for your help."</a:t>
          </a: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election activeCell="C4" sqref="C4"/>
    </sheetView>
  </sheetViews>
  <sheetFormatPr defaultRowHeight="15" x14ac:dyDescent="0.25"/>
  <cols>
    <col min="1" max="1" width="106.5703125" style="5" customWidth="1"/>
    <col min="2" max="16384" width="9.140625" style="5"/>
  </cols>
  <sheetData>
    <row r="1" spans="1:3" ht="21" x14ac:dyDescent="0.35">
      <c r="A1" s="741" t="s">
        <v>336</v>
      </c>
    </row>
    <row r="2" spans="1:3" ht="18.75" x14ac:dyDescent="0.3">
      <c r="A2" s="793" t="s">
        <v>102</v>
      </c>
      <c r="B2" s="793"/>
      <c r="C2" s="793"/>
    </row>
    <row r="4" spans="1:3" ht="90" x14ac:dyDescent="0.25">
      <c r="A4" s="740" t="s">
        <v>346</v>
      </c>
    </row>
    <row r="6" spans="1:3" ht="21" x14ac:dyDescent="0.35">
      <c r="A6" s="744" t="s">
        <v>337</v>
      </c>
    </row>
    <row r="7" spans="1:3" x14ac:dyDescent="0.25">
      <c r="A7" s="742" t="s">
        <v>322</v>
      </c>
    </row>
    <row r="8" spans="1:3" x14ac:dyDescent="0.25">
      <c r="A8" s="743" t="s">
        <v>321</v>
      </c>
    </row>
    <row r="10" spans="1:3" x14ac:dyDescent="0.25">
      <c r="A10" s="727" t="s">
        <v>338</v>
      </c>
    </row>
    <row r="11" spans="1:3" x14ac:dyDescent="0.25">
      <c r="A11" s="742" t="s">
        <v>315</v>
      </c>
    </row>
    <row r="12" spans="1:3" x14ac:dyDescent="0.25">
      <c r="A12" s="742" t="s">
        <v>329</v>
      </c>
    </row>
    <row r="13" spans="1:3" x14ac:dyDescent="0.25">
      <c r="A13" s="742" t="s">
        <v>331</v>
      </c>
    </row>
    <row r="14" spans="1:3" x14ac:dyDescent="0.25">
      <c r="A14" s="742" t="s">
        <v>339</v>
      </c>
    </row>
    <row r="15" spans="1:3" x14ac:dyDescent="0.25">
      <c r="A15" s="742" t="s">
        <v>170</v>
      </c>
    </row>
    <row r="16" spans="1:3" x14ac:dyDescent="0.25">
      <c r="A16" s="742" t="s">
        <v>184</v>
      </c>
    </row>
    <row r="17" spans="1:1" x14ac:dyDescent="0.25">
      <c r="A17" s="743" t="s">
        <v>260</v>
      </c>
    </row>
    <row r="18" spans="1:1" x14ac:dyDescent="0.25">
      <c r="A18" s="742" t="s">
        <v>340</v>
      </c>
    </row>
    <row r="19" spans="1:1" x14ac:dyDescent="0.25">
      <c r="A19" s="742" t="s">
        <v>296</v>
      </c>
    </row>
    <row r="20" spans="1:1" x14ac:dyDescent="0.25">
      <c r="A20" s="742" t="s">
        <v>310</v>
      </c>
    </row>
    <row r="22" spans="1:1" x14ac:dyDescent="0.25">
      <c r="A22" s="727" t="s">
        <v>341</v>
      </c>
    </row>
    <row r="23" spans="1:1" x14ac:dyDescent="0.25">
      <c r="A23" s="743" t="s">
        <v>342</v>
      </c>
    </row>
    <row r="24" spans="1:1" x14ac:dyDescent="0.25">
      <c r="A24" s="742" t="s">
        <v>392</v>
      </c>
    </row>
    <row r="25" spans="1:1" x14ac:dyDescent="0.25">
      <c r="A25" s="742" t="s">
        <v>393</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Debt Chart'!A1" display="Debt Chart" xr:uid="{7C659B8C-256A-4A52-B653-4B0695BA9FFD}"/>
    <hyperlink ref="A24" location="'Contacts Chart'!A1" display="Contacts Chart" xr:uid="{1591865F-0356-4E31-8A46-00419C44E586}"/>
    <hyperlink ref="A25" location="'Welfare Rights Activity Chart'!A1" display="Welfare Rights Activity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6"/>
  <sheetViews>
    <sheetView zoomScaleNormal="100" workbookViewId="0">
      <selection activeCell="A3" sqref="A3"/>
    </sheetView>
  </sheetViews>
  <sheetFormatPr defaultRowHeight="15" x14ac:dyDescent="0.25"/>
  <cols>
    <col min="1" max="1" width="10.42578125" style="726" customWidth="1"/>
    <col min="2" max="2" width="162.140625" style="726" customWidth="1"/>
    <col min="3" max="3" width="107.28515625" style="726" customWidth="1"/>
    <col min="4" max="16384" width="9.140625" style="726"/>
  </cols>
  <sheetData>
    <row r="1" spans="1:4" ht="18.75" x14ac:dyDescent="0.3">
      <c r="A1" s="739" t="s">
        <v>102</v>
      </c>
      <c r="C1" s="739"/>
      <c r="D1" s="739"/>
    </row>
    <row r="2" spans="1:4" x14ac:dyDescent="0.25">
      <c r="A2" s="727" t="s">
        <v>322</v>
      </c>
    </row>
    <row r="3" spans="1:4" x14ac:dyDescent="0.25">
      <c r="A3" s="297" t="s">
        <v>0</v>
      </c>
    </row>
    <row r="4" spans="1:4" x14ac:dyDescent="0.25">
      <c r="A4" s="286"/>
    </row>
    <row r="5" spans="1:4" x14ac:dyDescent="0.25">
      <c r="A5" s="726" t="s">
        <v>347</v>
      </c>
    </row>
    <row r="6" spans="1:4" x14ac:dyDescent="0.25">
      <c r="A6" s="726" t="s">
        <v>323</v>
      </c>
    </row>
    <row r="7" spans="1:4" x14ac:dyDescent="0.25">
      <c r="A7" s="726" t="s">
        <v>324</v>
      </c>
    </row>
    <row r="8" spans="1:4" x14ac:dyDescent="0.25">
      <c r="A8" s="726" t="s">
        <v>325</v>
      </c>
    </row>
    <row r="9" spans="1:4" x14ac:dyDescent="0.25">
      <c r="A9" s="726" t="s">
        <v>326</v>
      </c>
    </row>
    <row r="11" spans="1:4" x14ac:dyDescent="0.25">
      <c r="B11" s="748" t="s">
        <v>327</v>
      </c>
      <c r="C11" s="727"/>
    </row>
    <row r="12" spans="1:4" ht="180" x14ac:dyDescent="0.25">
      <c r="B12" s="736" t="s">
        <v>348</v>
      </c>
      <c r="C12" s="729"/>
    </row>
    <row r="13" spans="1:4" ht="75" x14ac:dyDescent="0.25">
      <c r="B13" s="737" t="s">
        <v>390</v>
      </c>
      <c r="C13" s="704"/>
    </row>
    <row r="14" spans="1:4" x14ac:dyDescent="0.25">
      <c r="B14" s="734" t="s">
        <v>328</v>
      </c>
      <c r="C14" s="704"/>
    </row>
    <row r="15" spans="1:4" x14ac:dyDescent="0.25">
      <c r="B15" s="747" t="s">
        <v>329</v>
      </c>
      <c r="C15" s="704"/>
    </row>
    <row r="16" spans="1:4" ht="30" x14ac:dyDescent="0.25">
      <c r="B16" s="735" t="s">
        <v>349</v>
      </c>
      <c r="C16" s="704"/>
    </row>
    <row r="17" spans="1:3" ht="45" x14ac:dyDescent="0.25">
      <c r="A17" s="846" t="s">
        <v>134</v>
      </c>
      <c r="B17" s="737" t="s">
        <v>394</v>
      </c>
      <c r="C17" s="704"/>
    </row>
    <row r="18" spans="1:3" x14ac:dyDescent="0.25">
      <c r="A18" s="847" t="s">
        <v>137</v>
      </c>
      <c r="B18" s="734" t="s">
        <v>350</v>
      </c>
      <c r="C18" s="704"/>
    </row>
    <row r="19" spans="1:3" x14ac:dyDescent="0.25">
      <c r="B19" s="747" t="s">
        <v>331</v>
      </c>
      <c r="C19" s="704"/>
    </row>
    <row r="20" spans="1:3" ht="30" x14ac:dyDescent="0.25">
      <c r="B20" s="734" t="s">
        <v>351</v>
      </c>
      <c r="C20" s="704"/>
    </row>
    <row r="21" spans="1:3" x14ac:dyDescent="0.25">
      <c r="B21" s="747" t="s">
        <v>339</v>
      </c>
      <c r="C21" s="704"/>
    </row>
    <row r="22" spans="1:3" ht="30" x14ac:dyDescent="0.25">
      <c r="A22" s="848" t="s">
        <v>169</v>
      </c>
      <c r="B22" s="734" t="s">
        <v>353</v>
      </c>
      <c r="C22" s="704"/>
    </row>
    <row r="23" spans="1:3" x14ac:dyDescent="0.25">
      <c r="B23" s="745" t="s">
        <v>170</v>
      </c>
      <c r="C23" s="704"/>
    </row>
    <row r="24" spans="1:3" x14ac:dyDescent="0.25">
      <c r="A24" s="848" t="s">
        <v>183</v>
      </c>
      <c r="B24" s="734" t="s">
        <v>356</v>
      </c>
      <c r="C24" s="704"/>
    </row>
    <row r="25" spans="1:3" x14ac:dyDescent="0.25">
      <c r="B25" s="745" t="s">
        <v>184</v>
      </c>
      <c r="C25" s="704"/>
    </row>
    <row r="26" spans="1:3" x14ac:dyDescent="0.25">
      <c r="A26" s="846" t="s">
        <v>232</v>
      </c>
      <c r="B26" s="738" t="s">
        <v>359</v>
      </c>
      <c r="C26" s="704"/>
    </row>
    <row r="27" spans="1:3" x14ac:dyDescent="0.25">
      <c r="A27" s="849" t="s">
        <v>233</v>
      </c>
      <c r="B27" s="735" t="s">
        <v>360</v>
      </c>
      <c r="C27" s="704"/>
    </row>
    <row r="28" spans="1:3" x14ac:dyDescent="0.25">
      <c r="A28" s="849" t="s">
        <v>234</v>
      </c>
      <c r="B28" s="737" t="s">
        <v>361</v>
      </c>
      <c r="C28" s="704"/>
    </row>
    <row r="29" spans="1:3" x14ac:dyDescent="0.25">
      <c r="A29" s="847" t="s">
        <v>236</v>
      </c>
      <c r="B29" s="734" t="s">
        <v>362</v>
      </c>
      <c r="C29" s="704"/>
    </row>
    <row r="30" spans="1:3" x14ac:dyDescent="0.25">
      <c r="B30" s="746" t="s">
        <v>333</v>
      </c>
      <c r="C30" s="704"/>
    </row>
    <row r="31" spans="1:3" x14ac:dyDescent="0.25">
      <c r="B31" s="738" t="s">
        <v>366</v>
      </c>
      <c r="C31" s="729"/>
    </row>
    <row r="32" spans="1:3" x14ac:dyDescent="0.25">
      <c r="B32" s="745" t="s">
        <v>310</v>
      </c>
      <c r="C32" s="704"/>
    </row>
    <row r="33" spans="2:3" ht="30" x14ac:dyDescent="0.25">
      <c r="B33" s="733" t="s">
        <v>367</v>
      </c>
      <c r="C33" s="704"/>
    </row>
    <row r="36" spans="2:3" x14ac:dyDescent="0.25">
      <c r="B36" s="767"/>
    </row>
  </sheetData>
  <hyperlinks>
    <hyperlink ref="A3" location="Contents!A1" display="Return to Contents" xr:uid="{493EF0A1-0B02-49F9-A603-0FD5A8BB4B7F}"/>
    <hyperlink ref="A17" location="Demographics!A28" display="Table C2.2" xr:uid="{73F5F68E-8DFA-449E-B5E3-AD40EE32277C}"/>
    <hyperlink ref="A18" location="Demographics!A81" display="Table C2.5" xr:uid="{9729B650-AFD3-4162-8777-D41A9A2AB4FC}"/>
    <hyperlink ref="A22" location="Staff!A8" display="Table I1.2" xr:uid="{0B52B4A0-A8B6-44C5-A352-FC4E765209C3}"/>
    <hyperlink ref="A24" location="Funding!A21" display="Table I2.2" xr:uid="{F917B9CE-8108-4A0E-9037-5B2A52F5E207}"/>
    <hyperlink ref="A26" location="Volume!A20" display="Table A1.2" xr:uid="{4F659E10-DF2E-4B17-B657-1359634536D0}"/>
    <hyperlink ref="A27" location="Volume!A33" display="Table A1.3" xr:uid="{14F298CD-8A06-44F2-AF12-4CD2C2BA1E3A}"/>
    <hyperlink ref="A28" location="Volume!A40" display="Table A1.4" xr:uid="{925F79E2-7321-498D-93F4-94396D4C7E4F}"/>
    <hyperlink ref="A29" location="Volume!A79" display="Table A1.6" xr:uid="{D456B9EC-6FCA-4531-B795-47F5F4B2269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sqref="A1:C1"/>
    </sheetView>
  </sheetViews>
  <sheetFormatPr defaultRowHeight="15" x14ac:dyDescent="0.25"/>
  <cols>
    <col min="1" max="16384" width="9.140625" style="705"/>
  </cols>
  <sheetData>
    <row r="1" spans="1:3" ht="18.75" x14ac:dyDescent="0.3">
      <c r="A1" s="793" t="s">
        <v>102</v>
      </c>
      <c r="B1" s="793"/>
      <c r="C1" s="793"/>
    </row>
    <row r="2" spans="1:3" x14ac:dyDescent="0.25">
      <c r="A2" s="706" t="s">
        <v>321</v>
      </c>
    </row>
    <row r="3" spans="1:3" s="726" customFormat="1" x14ac:dyDescent="0.25">
      <c r="A3" s="297"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1"/>
  <sheetViews>
    <sheetView workbookViewId="0">
      <selection sqref="A1:C1"/>
    </sheetView>
  </sheetViews>
  <sheetFormatPr defaultRowHeight="15" x14ac:dyDescent="0.25"/>
  <cols>
    <col min="1" max="1" width="42.140625" style="705" customWidth="1"/>
    <col min="2" max="2" width="37.7109375" style="705" customWidth="1"/>
    <col min="3" max="16384" width="9.140625" style="705"/>
  </cols>
  <sheetData>
    <row r="1" spans="1:4" ht="18.75" x14ac:dyDescent="0.3">
      <c r="A1" s="793" t="s">
        <v>102</v>
      </c>
      <c r="B1" s="793"/>
      <c r="C1" s="793"/>
    </row>
    <row r="2" spans="1:4" x14ac:dyDescent="0.25">
      <c r="A2" s="706" t="s">
        <v>315</v>
      </c>
    </row>
    <row r="3" spans="1:4" s="726" customFormat="1" x14ac:dyDescent="0.25">
      <c r="A3" s="297" t="s">
        <v>0</v>
      </c>
    </row>
    <row r="5" spans="1:4" x14ac:dyDescent="0.25">
      <c r="A5" s="103" t="s">
        <v>377</v>
      </c>
    </row>
    <row r="6" spans="1:4" x14ac:dyDescent="0.25">
      <c r="A6" s="705" t="s">
        <v>378</v>
      </c>
    </row>
    <row r="7" spans="1:4" x14ac:dyDescent="0.25">
      <c r="A7" s="705" t="s">
        <v>316</v>
      </c>
    </row>
    <row r="9" spans="1:4" ht="15.75" thickBot="1" x14ac:dyDescent="0.3">
      <c r="A9" s="523" t="s">
        <v>317</v>
      </c>
      <c r="B9" s="719"/>
      <c r="C9" s="704"/>
      <c r="D9" s="704"/>
    </row>
    <row r="10" spans="1:4" x14ac:dyDescent="0.25">
      <c r="A10" s="722" t="s">
        <v>318</v>
      </c>
      <c r="B10" s="723" t="s">
        <v>319</v>
      </c>
      <c r="C10" s="704"/>
      <c r="D10" s="704"/>
    </row>
    <row r="11" spans="1:4" x14ac:dyDescent="0.25">
      <c r="A11" s="724" t="s">
        <v>379</v>
      </c>
      <c r="B11" s="725" t="s">
        <v>380</v>
      </c>
      <c r="C11" s="704"/>
      <c r="D11" s="704"/>
    </row>
    <row r="12" spans="1:4" x14ac:dyDescent="0.25">
      <c r="C12" s="704"/>
      <c r="D12" s="704"/>
    </row>
    <row r="13" spans="1:4" ht="15.75" thickBot="1" x14ac:dyDescent="0.3">
      <c r="A13" s="523" t="s">
        <v>320</v>
      </c>
      <c r="B13" s="719"/>
      <c r="C13" s="704"/>
      <c r="D13" s="704"/>
    </row>
    <row r="14" spans="1:4" x14ac:dyDescent="0.25">
      <c r="A14" s="722" t="s">
        <v>318</v>
      </c>
      <c r="B14" s="723" t="s">
        <v>319</v>
      </c>
    </row>
    <row r="15" spans="1:4" x14ac:dyDescent="0.25">
      <c r="A15" s="724" t="s">
        <v>381</v>
      </c>
      <c r="B15" s="725" t="s">
        <v>382</v>
      </c>
    </row>
    <row r="16" spans="1:4" x14ac:dyDescent="0.25">
      <c r="A16" s="720" t="s">
        <v>383</v>
      </c>
      <c r="B16" s="721" t="s">
        <v>384</v>
      </c>
    </row>
    <row r="17" spans="1:2" x14ac:dyDescent="0.25">
      <c r="A17" s="703"/>
      <c r="B17" s="703"/>
    </row>
    <row r="18" spans="1:2" x14ac:dyDescent="0.25">
      <c r="A18" s="703"/>
      <c r="B18" s="703"/>
    </row>
    <row r="19" spans="1:2" x14ac:dyDescent="0.25">
      <c r="A19" s="703"/>
      <c r="B19" s="703"/>
    </row>
    <row r="20" spans="1:2" x14ac:dyDescent="0.25">
      <c r="A20" s="703"/>
      <c r="B20" s="703"/>
    </row>
    <row r="21" spans="1:2" x14ac:dyDescent="0.25">
      <c r="A21" s="703"/>
      <c r="B21" s="70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25" workbookViewId="0">
      <selection activeCell="A28" sqref="A28"/>
    </sheetView>
  </sheetViews>
  <sheetFormatPr defaultRowHeight="15" x14ac:dyDescent="0.25"/>
  <cols>
    <col min="1" max="1" width="9.140625" style="726" customWidth="1"/>
    <col min="2" max="2" width="20.7109375" style="726" customWidth="1"/>
    <col min="3" max="3" width="13.5703125" style="726" customWidth="1"/>
    <col min="4" max="6" width="12.28515625" style="726" customWidth="1"/>
    <col min="7" max="7" width="12.5703125" style="726" customWidth="1"/>
    <col min="8" max="8" width="13.140625" style="726" customWidth="1"/>
    <col min="9" max="9" width="11.5703125" style="726" customWidth="1"/>
    <col min="10" max="10" width="12.28515625" style="726" customWidth="1"/>
    <col min="11" max="11" width="12.140625" style="726" customWidth="1"/>
    <col min="12" max="12" width="11.7109375" style="726" customWidth="1"/>
    <col min="13" max="13" width="11.85546875" style="726" customWidth="1"/>
    <col min="14" max="14" width="11" style="726" bestFit="1" customWidth="1"/>
    <col min="15" max="15" width="12.5703125" style="726" customWidth="1"/>
    <col min="16" max="16" width="11.85546875" style="726" customWidth="1"/>
    <col min="17" max="17" width="11.42578125" style="726" customWidth="1"/>
    <col min="18" max="18" width="11.140625" style="726" customWidth="1"/>
    <col min="19" max="19" width="11.85546875" style="726" customWidth="1"/>
    <col min="20" max="20" width="10.85546875" style="726" customWidth="1"/>
    <col min="21" max="21" width="10.7109375" style="726" bestFit="1" customWidth="1"/>
    <col min="22" max="22" width="13" style="726" customWidth="1"/>
    <col min="23" max="23" width="10.7109375" style="726" customWidth="1"/>
    <col min="24" max="24" width="11.28515625" style="726" customWidth="1"/>
    <col min="25" max="25" width="10.5703125" style="726" customWidth="1"/>
    <col min="26" max="26" width="9.5703125" style="726" bestFit="1" customWidth="1"/>
    <col min="27" max="27" width="11" style="726" customWidth="1"/>
    <col min="28" max="28" width="11.42578125" style="726" customWidth="1"/>
    <col min="29" max="29" width="9.140625" style="726"/>
    <col min="30" max="30" width="11.140625" style="726" customWidth="1"/>
    <col min="31" max="32" width="11.28515625" style="726" customWidth="1"/>
    <col min="33" max="33" width="9.140625" style="726"/>
    <col min="34" max="35" width="12.85546875" style="726" customWidth="1"/>
    <col min="36" max="36" width="10.85546875" style="726" customWidth="1"/>
    <col min="37" max="37" width="11.140625" style="726" customWidth="1"/>
    <col min="38" max="16384" width="9.140625" style="726"/>
  </cols>
  <sheetData>
    <row r="1" spans="1:14" ht="18.75" x14ac:dyDescent="0.3">
      <c r="A1" s="793" t="s">
        <v>102</v>
      </c>
      <c r="B1" s="793"/>
      <c r="C1" s="793"/>
      <c r="N1" s="297"/>
    </row>
    <row r="2" spans="1:14" x14ac:dyDescent="0.25">
      <c r="A2" s="727" t="s">
        <v>1</v>
      </c>
    </row>
    <row r="3" spans="1:14" x14ac:dyDescent="0.25">
      <c r="A3" s="297" t="s">
        <v>0</v>
      </c>
    </row>
    <row r="4" spans="1:14" x14ac:dyDescent="0.25">
      <c r="A4" s="727"/>
    </row>
    <row r="5" spans="1:14" x14ac:dyDescent="0.25">
      <c r="A5" s="280" t="s">
        <v>2</v>
      </c>
      <c r="B5" s="280"/>
      <c r="C5" s="281" t="s">
        <v>133</v>
      </c>
    </row>
    <row r="6" spans="1:14" x14ac:dyDescent="0.25">
      <c r="A6" s="280" t="s">
        <v>7</v>
      </c>
      <c r="B6" s="280"/>
      <c r="C6" s="281" t="s">
        <v>134</v>
      </c>
    </row>
    <row r="7" spans="1:14" x14ac:dyDescent="0.25">
      <c r="A7" s="280" t="s">
        <v>16</v>
      </c>
      <c r="B7" s="280"/>
      <c r="C7" s="281" t="s">
        <v>135</v>
      </c>
    </row>
    <row r="8" spans="1:14" x14ac:dyDescent="0.25">
      <c r="A8" s="280" t="s">
        <v>23</v>
      </c>
      <c r="B8" s="280"/>
      <c r="C8" s="281" t="s">
        <v>136</v>
      </c>
    </row>
    <row r="9" spans="1:14" x14ac:dyDescent="0.25">
      <c r="A9" s="280" t="s">
        <v>132</v>
      </c>
      <c r="B9" s="280"/>
      <c r="C9" s="281" t="s">
        <v>137</v>
      </c>
    </row>
    <row r="10" spans="1:14" x14ac:dyDescent="0.25">
      <c r="A10" s="280" t="s">
        <v>34</v>
      </c>
      <c r="B10" s="280"/>
      <c r="C10" s="281" t="s">
        <v>138</v>
      </c>
    </row>
    <row r="11" spans="1:14" x14ac:dyDescent="0.25">
      <c r="A11" s="280" t="s">
        <v>47</v>
      </c>
      <c r="B11" s="280"/>
      <c r="C11" s="281" t="s">
        <v>139</v>
      </c>
    </row>
    <row r="12" spans="1:14" x14ac:dyDescent="0.25">
      <c r="A12" s="280" t="s">
        <v>57</v>
      </c>
      <c r="B12" s="280"/>
      <c r="C12" s="281" t="s">
        <v>140</v>
      </c>
    </row>
    <row r="14" spans="1:14" x14ac:dyDescent="0.25">
      <c r="A14" s="727" t="s">
        <v>106</v>
      </c>
    </row>
    <row r="15" spans="1:14" x14ac:dyDescent="0.25">
      <c r="A15" s="727"/>
    </row>
    <row r="16" spans="1:14" x14ac:dyDescent="0.25">
      <c r="C16" s="794" t="s">
        <v>111</v>
      </c>
      <c r="D16" s="795"/>
      <c r="E16" s="795"/>
      <c r="F16" s="795"/>
      <c r="G16" s="797" t="s">
        <v>112</v>
      </c>
      <c r="H16" s="795"/>
      <c r="I16" s="103"/>
      <c r="J16" s="103"/>
    </row>
    <row r="17" spans="1:14" x14ac:dyDescent="0.25">
      <c r="B17" s="528"/>
      <c r="C17" s="794" t="str">
        <f>A1</f>
        <v>West Dunbartonshire</v>
      </c>
      <c r="D17" s="796"/>
      <c r="E17" s="795" t="s">
        <v>71</v>
      </c>
      <c r="F17" s="795"/>
      <c r="G17" s="797" t="str">
        <f>$A$1</f>
        <v>West Dunbartonshire</v>
      </c>
      <c r="H17" s="795"/>
    </row>
    <row r="18" spans="1:14" ht="15.75" thickBot="1" x14ac:dyDescent="0.3">
      <c r="B18" s="647" t="s">
        <v>2</v>
      </c>
      <c r="C18" s="7" t="s">
        <v>3</v>
      </c>
      <c r="D18" s="651" t="s">
        <v>4</v>
      </c>
      <c r="E18" s="650" t="s">
        <v>3</v>
      </c>
      <c r="F18" s="650" t="s">
        <v>4</v>
      </c>
      <c r="G18" s="105" t="s">
        <v>3</v>
      </c>
      <c r="H18" s="650" t="s">
        <v>4</v>
      </c>
    </row>
    <row r="19" spans="1:14" x14ac:dyDescent="0.25">
      <c r="B19" s="528" t="s">
        <v>113</v>
      </c>
      <c r="C19" s="732"/>
      <c r="D19" s="11"/>
      <c r="E19" s="704"/>
      <c r="F19" s="704"/>
      <c r="G19" s="106"/>
      <c r="H19" s="730"/>
    </row>
    <row r="20" spans="1:14" x14ac:dyDescent="0.25">
      <c r="B20" s="8" t="s">
        <v>5</v>
      </c>
      <c r="C20" s="47">
        <v>2377</v>
      </c>
      <c r="D20" s="48">
        <v>3061</v>
      </c>
      <c r="E20" s="49">
        <v>55010</v>
      </c>
      <c r="F20" s="49">
        <v>68302</v>
      </c>
      <c r="G20" s="107" t="s">
        <v>115</v>
      </c>
      <c r="H20" s="49" t="s">
        <v>115</v>
      </c>
    </row>
    <row r="21" spans="1:14" x14ac:dyDescent="0.25">
      <c r="B21" s="1" t="s">
        <v>6</v>
      </c>
      <c r="C21" s="26">
        <v>3991.7619999999997</v>
      </c>
      <c r="D21" s="27">
        <v>4918.5470000000005</v>
      </c>
      <c r="E21" s="28">
        <v>79040.762000000002</v>
      </c>
      <c r="F21" s="28">
        <v>98579.547000000006</v>
      </c>
      <c r="G21" s="108" t="s">
        <v>115</v>
      </c>
      <c r="H21" s="28" t="s">
        <v>115</v>
      </c>
    </row>
    <row r="22" spans="1:14" x14ac:dyDescent="0.25">
      <c r="B22" s="50" t="s">
        <v>104</v>
      </c>
      <c r="C22" s="51">
        <v>4017</v>
      </c>
      <c r="D22" s="52">
        <v>5010</v>
      </c>
      <c r="E22" s="53">
        <v>83409.87000000001</v>
      </c>
      <c r="F22" s="53">
        <v>102803.81</v>
      </c>
      <c r="G22" s="109" t="s">
        <v>115</v>
      </c>
      <c r="H22" s="53" t="s">
        <v>115</v>
      </c>
    </row>
    <row r="23" spans="1:14" x14ac:dyDescent="0.25">
      <c r="B23" s="21" t="s">
        <v>114</v>
      </c>
      <c r="C23" s="29"/>
      <c r="D23" s="30"/>
      <c r="E23" s="31"/>
      <c r="F23" s="31"/>
      <c r="G23" s="110"/>
      <c r="H23" s="104"/>
    </row>
    <row r="24" spans="1:14" x14ac:dyDescent="0.25">
      <c r="B24" s="8" t="s">
        <v>5</v>
      </c>
      <c r="C24" s="54">
        <f>IFERROR(C20/SUM($C20:$D20),"-")</f>
        <v>0.43710923133504964</v>
      </c>
      <c r="D24" s="55">
        <f t="shared" ref="D24:D26" si="0">IFERROR(D20/SUM($C20:$D20),"-")</f>
        <v>0.56289076866495036</v>
      </c>
      <c r="E24" s="56">
        <f>IFERROR(E20/SUM($E20:$F20),"-")</f>
        <v>0.44610419099519916</v>
      </c>
      <c r="F24" s="56">
        <f t="shared" ref="F24:F26" si="1">IFERROR(F20/SUM($E20:$F20),"-")</f>
        <v>0.55389580900480084</v>
      </c>
      <c r="G24" s="111">
        <v>0.47600000000000003</v>
      </c>
      <c r="H24" s="56">
        <v>0.52400000000000002</v>
      </c>
      <c r="I24" s="24"/>
    </row>
    <row r="25" spans="1:14" x14ac:dyDescent="0.25">
      <c r="B25" s="1" t="s">
        <v>6</v>
      </c>
      <c r="C25" s="32">
        <f t="shared" ref="C25:C26" si="2">IFERROR(C21/SUM($C21:$D21),"-")</f>
        <v>0.44799366666184071</v>
      </c>
      <c r="D25" s="33">
        <f t="shared" si="0"/>
        <v>0.55200633333815918</v>
      </c>
      <c r="E25" s="34">
        <f t="shared" ref="E25:E26" si="3">IFERROR(E21/SUM($E21:$F21),"-")</f>
        <v>0.44499844891047902</v>
      </c>
      <c r="F25" s="34">
        <f t="shared" si="1"/>
        <v>0.55500155108952098</v>
      </c>
      <c r="G25" s="112">
        <v>0.47499999999999998</v>
      </c>
      <c r="H25" s="34">
        <v>0.52300000000000002</v>
      </c>
      <c r="I25" s="24"/>
    </row>
    <row r="26" spans="1:14" ht="15.75" thickBot="1" x14ac:dyDescent="0.3">
      <c r="B26" s="57" t="s">
        <v>104</v>
      </c>
      <c r="C26" s="58">
        <f t="shared" si="2"/>
        <v>0.44499833831837821</v>
      </c>
      <c r="D26" s="59">
        <f t="shared" si="0"/>
        <v>0.55500166168162179</v>
      </c>
      <c r="E26" s="60">
        <f t="shared" si="3"/>
        <v>0.44792557668158439</v>
      </c>
      <c r="F26" s="60">
        <f t="shared" si="1"/>
        <v>0.55207442331841572</v>
      </c>
      <c r="G26" s="113">
        <v>0.47700000000000004</v>
      </c>
      <c r="H26" s="60">
        <v>0.52300000000000002</v>
      </c>
      <c r="I26" s="24"/>
    </row>
    <row r="28" spans="1:14" ht="17.25" x14ac:dyDescent="0.25">
      <c r="A28" s="297" t="s">
        <v>395</v>
      </c>
    </row>
    <row r="29" spans="1:14" x14ac:dyDescent="0.25">
      <c r="A29" s="727"/>
    </row>
    <row r="30" spans="1:14" x14ac:dyDescent="0.25">
      <c r="A30" s="727" t="s">
        <v>344</v>
      </c>
    </row>
    <row r="31" spans="1:14" x14ac:dyDescent="0.25">
      <c r="C31" s="794" t="s">
        <v>111</v>
      </c>
      <c r="D31" s="795"/>
      <c r="E31" s="795"/>
      <c r="F31" s="795"/>
      <c r="G31" s="795"/>
      <c r="H31" s="795"/>
      <c r="I31" s="795"/>
      <c r="J31" s="798"/>
      <c r="K31" s="797" t="s">
        <v>112</v>
      </c>
      <c r="L31" s="795"/>
      <c r="M31" s="795"/>
      <c r="N31" s="795"/>
    </row>
    <row r="32" spans="1:14" x14ac:dyDescent="0.25">
      <c r="B32" s="704"/>
      <c r="C32" s="799" t="str">
        <f>$A$1</f>
        <v>West Dunbartonshire</v>
      </c>
      <c r="D32" s="800"/>
      <c r="E32" s="800"/>
      <c r="F32" s="801"/>
      <c r="G32" s="799" t="s">
        <v>71</v>
      </c>
      <c r="H32" s="800"/>
      <c r="I32" s="800"/>
      <c r="J32" s="802"/>
      <c r="K32" s="803" t="str">
        <f>$A$1</f>
        <v>West Dunbartonshire</v>
      </c>
      <c r="L32" s="800"/>
      <c r="M32" s="800"/>
      <c r="N32" s="800"/>
    </row>
    <row r="33" spans="1:21" ht="15.75" thickBot="1" x14ac:dyDescent="0.3">
      <c r="B33" s="64" t="s">
        <v>7</v>
      </c>
      <c r="C33" s="7" t="s">
        <v>343</v>
      </c>
      <c r="D33" s="650" t="s">
        <v>11</v>
      </c>
      <c r="E33" s="650" t="s">
        <v>12</v>
      </c>
      <c r="F33" s="651" t="s">
        <v>107</v>
      </c>
      <c r="G33" s="650" t="s">
        <v>343</v>
      </c>
      <c r="H33" s="650" t="s">
        <v>11</v>
      </c>
      <c r="I33" s="650" t="s">
        <v>12</v>
      </c>
      <c r="J33" s="650" t="s">
        <v>107</v>
      </c>
      <c r="K33" s="105" t="s">
        <v>343</v>
      </c>
      <c r="L33" s="650" t="s">
        <v>11</v>
      </c>
      <c r="M33" s="650" t="s">
        <v>12</v>
      </c>
      <c r="N33" s="650" t="s">
        <v>107</v>
      </c>
      <c r="O33" s="749"/>
    </row>
    <row r="34" spans="1:21" x14ac:dyDescent="0.25">
      <c r="B34" s="38" t="s">
        <v>113</v>
      </c>
      <c r="C34" s="25"/>
      <c r="D34" s="22"/>
      <c r="E34" s="22"/>
      <c r="F34" s="23"/>
      <c r="G34" s="22"/>
      <c r="H34" s="22"/>
      <c r="I34" s="22"/>
      <c r="J34" s="22"/>
      <c r="K34" s="133"/>
      <c r="L34" s="22"/>
      <c r="M34" s="22"/>
      <c r="N34" s="22"/>
    </row>
    <row r="35" spans="1:21" x14ac:dyDescent="0.25">
      <c r="B35" s="708" t="s">
        <v>5</v>
      </c>
      <c r="C35" s="44">
        <v>809</v>
      </c>
      <c r="D35" s="45">
        <v>708</v>
      </c>
      <c r="E35" s="45">
        <v>1394</v>
      </c>
      <c r="F35" s="46">
        <v>2282</v>
      </c>
      <c r="G35" s="45">
        <v>24153</v>
      </c>
      <c r="H35" s="45">
        <v>19731</v>
      </c>
      <c r="I35" s="45">
        <v>29311</v>
      </c>
      <c r="J35" s="45">
        <v>37234</v>
      </c>
      <c r="K35" s="114" t="s">
        <v>115</v>
      </c>
      <c r="L35" s="45" t="s">
        <v>115</v>
      </c>
      <c r="M35" s="45" t="s">
        <v>115</v>
      </c>
      <c r="N35" s="45" t="s">
        <v>115</v>
      </c>
    </row>
    <row r="36" spans="1:21" x14ac:dyDescent="0.25">
      <c r="B36" s="710" t="s">
        <v>6</v>
      </c>
      <c r="C36" s="41">
        <f>SUM(D47,E47)</f>
        <v>1708</v>
      </c>
      <c r="D36" s="42">
        <v>1352</v>
      </c>
      <c r="E36" s="42" t="s">
        <v>115</v>
      </c>
      <c r="F36" s="43">
        <v>2390</v>
      </c>
      <c r="G36" s="42">
        <f>L47+M47</f>
        <v>40117</v>
      </c>
      <c r="H36" s="42">
        <v>31774</v>
      </c>
      <c r="I36" s="42">
        <v>41754</v>
      </c>
      <c r="J36" s="42">
        <v>55942</v>
      </c>
      <c r="K36" s="115" t="s">
        <v>115</v>
      </c>
      <c r="L36" s="42" t="s">
        <v>115</v>
      </c>
      <c r="M36" s="42" t="s">
        <v>115</v>
      </c>
      <c r="N36" s="42" t="s">
        <v>115</v>
      </c>
    </row>
    <row r="37" spans="1:21" x14ac:dyDescent="0.25">
      <c r="B37" s="70" t="s">
        <v>104</v>
      </c>
      <c r="C37" s="72">
        <f>SUM(D48,E48)</f>
        <v>1736</v>
      </c>
      <c r="D37" s="71">
        <v>1264</v>
      </c>
      <c r="E37" s="71" t="s">
        <v>397</v>
      </c>
      <c r="F37" s="73">
        <v>2417</v>
      </c>
      <c r="G37" s="71">
        <f>L48+M48</f>
        <v>39660.404999999992</v>
      </c>
      <c r="H37" s="71">
        <v>29913.204999999998</v>
      </c>
      <c r="I37" s="71">
        <v>48913.844999999994</v>
      </c>
      <c r="J37" s="71">
        <v>71419.48</v>
      </c>
      <c r="K37" s="116" t="s">
        <v>115</v>
      </c>
      <c r="L37" s="71" t="s">
        <v>115</v>
      </c>
      <c r="M37" s="71" t="s">
        <v>115</v>
      </c>
      <c r="N37" s="71" t="s">
        <v>115</v>
      </c>
    </row>
    <row r="38" spans="1:21" x14ac:dyDescent="0.25">
      <c r="B38" s="39" t="s">
        <v>114</v>
      </c>
      <c r="C38" s="732"/>
      <c r="D38" s="730"/>
      <c r="E38" s="730"/>
      <c r="F38" s="11"/>
      <c r="G38" s="730"/>
      <c r="H38" s="730"/>
      <c r="I38" s="730"/>
      <c r="J38" s="730"/>
      <c r="K38" s="106"/>
      <c r="L38" s="730"/>
      <c r="M38" s="730"/>
      <c r="N38" s="730"/>
    </row>
    <row r="39" spans="1:21" x14ac:dyDescent="0.25">
      <c r="B39" s="708" t="s">
        <v>5</v>
      </c>
      <c r="C39" s="74">
        <f>IFERROR(C35/SUM($C35:$F35),"")</f>
        <v>0.15578663585595995</v>
      </c>
      <c r="D39" s="75">
        <f t="shared" ref="D39:F39" si="4">IFERROR(D35/SUM($C35:$F35),"")</f>
        <v>0.13633737723859041</v>
      </c>
      <c r="E39" s="75">
        <f t="shared" si="4"/>
        <v>0.26843828230310035</v>
      </c>
      <c r="F39" s="76">
        <f t="shared" si="4"/>
        <v>0.43943770460234932</v>
      </c>
      <c r="G39" s="75">
        <f>IFERROR(G35/SUM($G35:$J35),"")</f>
        <v>0.21871972036331036</v>
      </c>
      <c r="H39" s="75">
        <f t="shared" ref="H39:J39" si="5">IFERROR(H35/SUM($G35:$J35),"")</f>
        <v>0.17867589129667025</v>
      </c>
      <c r="I39" s="75">
        <f t="shared" si="5"/>
        <v>0.26542846534877612</v>
      </c>
      <c r="J39" s="75">
        <f t="shared" si="5"/>
        <v>0.33717592299124322</v>
      </c>
      <c r="K39" s="117">
        <v>0.28499999999999998</v>
      </c>
      <c r="L39" s="75">
        <v>0.13900000000000001</v>
      </c>
      <c r="M39" s="75">
        <v>0.27100000000000002</v>
      </c>
      <c r="N39" s="75">
        <v>0.30600000000000005</v>
      </c>
      <c r="O39" s="24"/>
      <c r="U39" s="24"/>
    </row>
    <row r="40" spans="1:21" x14ac:dyDescent="0.25">
      <c r="B40" s="710" t="s">
        <v>6</v>
      </c>
      <c r="C40" s="77">
        <f t="shared" ref="C40:F40" si="6">IFERROR(C36/SUM($C36:$F36),"")</f>
        <v>0.31339449541284403</v>
      </c>
      <c r="D40" s="78">
        <f t="shared" si="6"/>
        <v>0.24807339449541285</v>
      </c>
      <c r="E40" s="78" t="str">
        <f t="shared" si="6"/>
        <v/>
      </c>
      <c r="F40" s="79">
        <f t="shared" si="6"/>
        <v>0.43853211009174314</v>
      </c>
      <c r="G40" s="78">
        <f t="shared" ref="G40:J40" si="7">IFERROR(G36/SUM($G36:$J36),"")</f>
        <v>0.23655704741519101</v>
      </c>
      <c r="H40" s="78">
        <f t="shared" si="7"/>
        <v>0.18736105951517509</v>
      </c>
      <c r="I40" s="78">
        <f t="shared" si="7"/>
        <v>0.24620990995772082</v>
      </c>
      <c r="J40" s="78">
        <f t="shared" si="7"/>
        <v>0.32987198311191307</v>
      </c>
      <c r="K40" s="118">
        <v>0.28100000000000003</v>
      </c>
      <c r="L40" s="78">
        <v>0.14000000000000001</v>
      </c>
      <c r="M40" s="78">
        <v>0.28899999999999998</v>
      </c>
      <c r="N40" s="78">
        <v>0.28999999999999998</v>
      </c>
      <c r="O40" s="24"/>
      <c r="U40" s="24"/>
    </row>
    <row r="41" spans="1:21" ht="15.75" thickBot="1" x14ac:dyDescent="0.3">
      <c r="B41" s="712" t="s">
        <v>104</v>
      </c>
      <c r="C41" s="80">
        <f t="shared" ref="C41:F41" si="8">IFERROR(C37/SUM($C37:$F37),"")</f>
        <v>0.3204725863023814</v>
      </c>
      <c r="D41" s="81">
        <f t="shared" si="8"/>
        <v>0.23333948680081226</v>
      </c>
      <c r="E41" s="81" t="str">
        <f t="shared" si="8"/>
        <v/>
      </c>
      <c r="F41" s="82">
        <f t="shared" si="8"/>
        <v>0.44618792689680636</v>
      </c>
      <c r="G41" s="81">
        <f t="shared" ref="G41:J41" si="9">IFERROR(G37/SUM($G37:$J37),"")</f>
        <v>0.2088412674344936</v>
      </c>
      <c r="H41" s="81">
        <f t="shared" si="9"/>
        <v>0.15751507442316415</v>
      </c>
      <c r="I41" s="81">
        <f t="shared" si="9"/>
        <v>0.25756745007758663</v>
      </c>
      <c r="J41" s="81">
        <f t="shared" si="9"/>
        <v>0.3760762080647555</v>
      </c>
      <c r="K41" s="119">
        <v>0.27800000000000002</v>
      </c>
      <c r="L41" s="81">
        <v>0.14000000000000001</v>
      </c>
      <c r="M41" s="81">
        <v>0.23800000000000002</v>
      </c>
      <c r="N41" s="81">
        <v>0.34399999999999997</v>
      </c>
      <c r="O41" s="24"/>
      <c r="U41" s="24"/>
    </row>
    <row r="42" spans="1:21" x14ac:dyDescent="0.25">
      <c r="F42" s="24"/>
      <c r="I42" s="24"/>
    </row>
    <row r="43" spans="1:21" x14ac:dyDescent="0.25">
      <c r="A43" s="727" t="s">
        <v>345</v>
      </c>
      <c r="F43" s="24"/>
      <c r="I43" s="24"/>
    </row>
    <row r="44" spans="1:21" x14ac:dyDescent="0.25">
      <c r="B44" s="704"/>
      <c r="C44" s="794" t="str">
        <f>$A$1</f>
        <v>West Dunbartonshire</v>
      </c>
      <c r="D44" s="795"/>
      <c r="E44" s="795"/>
      <c r="F44" s="795"/>
      <c r="G44" s="795"/>
      <c r="H44" s="795"/>
      <c r="I44" s="795"/>
      <c r="J44" s="796"/>
      <c r="K44" s="794" t="s">
        <v>71</v>
      </c>
      <c r="L44" s="795"/>
      <c r="M44" s="795"/>
      <c r="N44" s="795"/>
      <c r="O44" s="795"/>
      <c r="P44" s="795"/>
      <c r="Q44" s="795"/>
      <c r="R44" s="795"/>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25</v>
      </c>
      <c r="D47" s="45">
        <v>608</v>
      </c>
      <c r="E47" s="45">
        <v>1100</v>
      </c>
      <c r="F47" s="45">
        <v>1352</v>
      </c>
      <c r="G47" s="45" t="s">
        <v>115</v>
      </c>
      <c r="H47" s="45" t="s">
        <v>115</v>
      </c>
      <c r="I47" s="45">
        <v>826</v>
      </c>
      <c r="J47" s="46">
        <v>1564</v>
      </c>
      <c r="K47" s="44">
        <v>803</v>
      </c>
      <c r="L47" s="45">
        <v>13350</v>
      </c>
      <c r="M47" s="45">
        <v>26767</v>
      </c>
      <c r="N47" s="45">
        <v>31774</v>
      </c>
      <c r="O47" s="45">
        <v>41754</v>
      </c>
      <c r="P47" s="45">
        <v>20258</v>
      </c>
      <c r="Q47" s="45">
        <v>12890</v>
      </c>
      <c r="R47" s="45">
        <v>21652</v>
      </c>
    </row>
    <row r="48" spans="1:21" x14ac:dyDescent="0.25">
      <c r="B48" s="62" t="s">
        <v>104</v>
      </c>
      <c r="C48" s="41">
        <v>206</v>
      </c>
      <c r="D48" s="42">
        <v>605</v>
      </c>
      <c r="E48" s="42">
        <v>1131</v>
      </c>
      <c r="F48" s="42">
        <v>1264</v>
      </c>
      <c r="G48" s="42" t="s">
        <v>397</v>
      </c>
      <c r="H48" s="42" t="s">
        <v>397</v>
      </c>
      <c r="I48" s="42">
        <v>843</v>
      </c>
      <c r="J48" s="43">
        <v>1574</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4.5662100456621002E-3</v>
      </c>
      <c r="D50" s="56">
        <f t="shared" ref="D50:J50" si="10">IFERROR(D47/SUM($C47:$J47),"-")</f>
        <v>0.11105022831050228</v>
      </c>
      <c r="E50" s="56">
        <f t="shared" si="10"/>
        <v>0.20091324200913241</v>
      </c>
      <c r="F50" s="56">
        <f t="shared" si="10"/>
        <v>0.2469406392694064</v>
      </c>
      <c r="G50" s="56" t="str">
        <f t="shared" si="10"/>
        <v>-</v>
      </c>
      <c r="H50" s="56" t="str">
        <f t="shared" si="10"/>
        <v>-</v>
      </c>
      <c r="I50" s="56">
        <f t="shared" si="10"/>
        <v>0.1508675799086758</v>
      </c>
      <c r="J50" s="55">
        <f t="shared" si="10"/>
        <v>0.28566210045662099</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3.6635248088209144E-2</v>
      </c>
      <c r="D51" s="37">
        <f t="shared" si="12"/>
        <v>0.10759381113284723</v>
      </c>
      <c r="E51" s="37">
        <f t="shared" si="12"/>
        <v>0.20113818246487641</v>
      </c>
      <c r="F51" s="37">
        <f t="shared" si="12"/>
        <v>0.2247910368130891</v>
      </c>
      <c r="G51" s="37" t="str">
        <f t="shared" si="12"/>
        <v>-</v>
      </c>
      <c r="H51" s="37" t="str">
        <f t="shared" si="12"/>
        <v>-</v>
      </c>
      <c r="I51" s="37">
        <f t="shared" si="12"/>
        <v>0.14991997154543837</v>
      </c>
      <c r="J51" s="36">
        <f t="shared" si="12"/>
        <v>0.27992174995553976</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4"/>
    </row>
    <row r="53" spans="1:21" x14ac:dyDescent="0.25">
      <c r="A53" s="727" t="s">
        <v>108</v>
      </c>
    </row>
    <row r="55" spans="1:21" x14ac:dyDescent="0.25">
      <c r="C55" s="794" t="s">
        <v>111</v>
      </c>
      <c r="D55" s="795"/>
      <c r="E55" s="795"/>
      <c r="F55" s="795"/>
      <c r="G55" s="795"/>
      <c r="H55" s="795"/>
      <c r="I55" s="795"/>
      <c r="J55" s="795"/>
      <c r="K55" s="795"/>
      <c r="L55" s="795"/>
      <c r="M55" s="795"/>
      <c r="N55" s="795"/>
      <c r="O55" s="804" t="s">
        <v>112</v>
      </c>
      <c r="P55" s="795"/>
      <c r="Q55" s="795"/>
      <c r="R55" s="795"/>
      <c r="S55" s="795"/>
      <c r="T55" s="795"/>
    </row>
    <row r="56" spans="1:21" x14ac:dyDescent="0.25">
      <c r="B56" s="704"/>
      <c r="C56" s="794" t="str">
        <f>$A$1</f>
        <v>West Dunbartonshire</v>
      </c>
      <c r="D56" s="795"/>
      <c r="E56" s="795"/>
      <c r="F56" s="795"/>
      <c r="G56" s="795"/>
      <c r="H56" s="796"/>
      <c r="I56" s="795" t="s">
        <v>71</v>
      </c>
      <c r="J56" s="795"/>
      <c r="K56" s="795"/>
      <c r="L56" s="795"/>
      <c r="M56" s="795"/>
      <c r="N56" s="795"/>
      <c r="O56" s="804" t="str">
        <f>$A$1</f>
        <v>West Dunbartonshire</v>
      </c>
      <c r="P56" s="795"/>
      <c r="Q56" s="795"/>
      <c r="R56" s="795"/>
      <c r="S56" s="795"/>
      <c r="T56" s="795"/>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113</v>
      </c>
      <c r="C58" s="89"/>
      <c r="D58" s="86"/>
      <c r="E58" s="86"/>
      <c r="F58" s="86"/>
      <c r="G58" s="86"/>
      <c r="H58" s="90"/>
      <c r="I58" s="86"/>
      <c r="J58" s="86"/>
      <c r="K58" s="86"/>
      <c r="L58" s="86"/>
      <c r="M58" s="86"/>
      <c r="N58" s="86"/>
      <c r="O58" s="120"/>
      <c r="P58" s="86"/>
      <c r="Q58" s="86"/>
      <c r="R58" s="86"/>
      <c r="S58" s="86"/>
      <c r="T58" s="86"/>
    </row>
    <row r="59" spans="1:21" x14ac:dyDescent="0.25">
      <c r="B59" s="708" t="s">
        <v>5</v>
      </c>
      <c r="C59" s="44">
        <v>4624</v>
      </c>
      <c r="D59" s="45">
        <v>27</v>
      </c>
      <c r="E59" s="45">
        <v>39</v>
      </c>
      <c r="F59" s="45">
        <v>10</v>
      </c>
      <c r="G59" s="45">
        <v>6</v>
      </c>
      <c r="H59" s="46">
        <v>36</v>
      </c>
      <c r="I59" s="45">
        <v>87881</v>
      </c>
      <c r="J59" s="45">
        <v>2073</v>
      </c>
      <c r="K59" s="45">
        <v>2038</v>
      </c>
      <c r="L59" s="45">
        <v>405</v>
      </c>
      <c r="M59" s="45">
        <v>938</v>
      </c>
      <c r="N59" s="45">
        <v>1307</v>
      </c>
      <c r="O59" s="121" t="s">
        <v>115</v>
      </c>
      <c r="P59" s="45" t="s">
        <v>115</v>
      </c>
      <c r="Q59" s="45" t="s">
        <v>115</v>
      </c>
      <c r="R59" s="45" t="s">
        <v>115</v>
      </c>
      <c r="S59" s="45" t="s">
        <v>115</v>
      </c>
      <c r="T59" s="45" t="s">
        <v>115</v>
      </c>
    </row>
    <row r="60" spans="1:21" x14ac:dyDescent="0.25">
      <c r="B60" s="710" t="s">
        <v>6</v>
      </c>
      <c r="C60" s="41">
        <v>8470.4009999999998</v>
      </c>
      <c r="D60" s="42">
        <v>13.503</v>
      </c>
      <c r="E60" s="42">
        <v>60.453000000000003</v>
      </c>
      <c r="F60" s="42">
        <v>15.456999999999999</v>
      </c>
      <c r="G60" s="42">
        <v>4.718</v>
      </c>
      <c r="H60" s="43">
        <v>102.61699999999999</v>
      </c>
      <c r="I60" s="42">
        <v>137977.40100000001</v>
      </c>
      <c r="J60" s="42">
        <v>950.50300000000004</v>
      </c>
      <c r="K60" s="42">
        <v>3261.453</v>
      </c>
      <c r="L60" s="42">
        <v>1727.4570000000001</v>
      </c>
      <c r="M60" s="42">
        <v>499.71800000000002</v>
      </c>
      <c r="N60" s="42">
        <v>1830.617</v>
      </c>
      <c r="O60" s="122" t="s">
        <v>115</v>
      </c>
      <c r="P60" s="42" t="s">
        <v>115</v>
      </c>
      <c r="Q60" s="42" t="s">
        <v>115</v>
      </c>
      <c r="R60" s="42" t="s">
        <v>115</v>
      </c>
      <c r="S60" s="42" t="s">
        <v>115</v>
      </c>
      <c r="T60" s="42" t="s">
        <v>115</v>
      </c>
    </row>
    <row r="61" spans="1:21" x14ac:dyDescent="0.25">
      <c r="B61" s="708" t="s">
        <v>104</v>
      </c>
      <c r="C61" s="44">
        <v>8625</v>
      </c>
      <c r="D61" s="45">
        <v>34</v>
      </c>
      <c r="E61" s="45">
        <v>53</v>
      </c>
      <c r="F61" s="45">
        <v>22</v>
      </c>
      <c r="G61" s="45">
        <v>9</v>
      </c>
      <c r="H61" s="46">
        <v>80</v>
      </c>
      <c r="I61" s="45">
        <v>120815.22500000002</v>
      </c>
      <c r="J61" s="45">
        <v>625.79000000000008</v>
      </c>
      <c r="K61" s="45">
        <v>3338.5849999999996</v>
      </c>
      <c r="L61" s="45">
        <v>1709.77</v>
      </c>
      <c r="M61" s="45">
        <v>499.46</v>
      </c>
      <c r="N61" s="45">
        <v>1896.9799999999998</v>
      </c>
      <c r="O61" s="121" t="s">
        <v>115</v>
      </c>
      <c r="P61" s="45" t="s">
        <v>115</v>
      </c>
      <c r="Q61" s="45" t="s">
        <v>115</v>
      </c>
      <c r="R61" s="45" t="s">
        <v>115</v>
      </c>
      <c r="S61" s="45" t="s">
        <v>115</v>
      </c>
      <c r="T61" s="45" t="s">
        <v>115</v>
      </c>
    </row>
    <row r="62" spans="1:21" x14ac:dyDescent="0.25">
      <c r="B62" s="88" t="s">
        <v>114</v>
      </c>
      <c r="C62" s="715"/>
      <c r="D62" s="716"/>
      <c r="E62" s="716"/>
      <c r="F62" s="716"/>
      <c r="G62" s="716"/>
      <c r="H62" s="717"/>
      <c r="I62" s="716"/>
      <c r="J62" s="716"/>
      <c r="K62" s="716"/>
      <c r="L62" s="716"/>
      <c r="M62" s="716"/>
      <c r="N62" s="716"/>
      <c r="O62" s="123"/>
      <c r="P62" s="716"/>
      <c r="Q62" s="716"/>
      <c r="R62" s="716"/>
      <c r="S62" s="716"/>
      <c r="T62" s="716"/>
    </row>
    <row r="63" spans="1:21" x14ac:dyDescent="0.25">
      <c r="B63" s="708" t="s">
        <v>5</v>
      </c>
      <c r="C63" s="91">
        <f>IFERROR(C59/SUM($C59:$H59),"-")</f>
        <v>0.97511598481653305</v>
      </c>
      <c r="D63" s="127">
        <f t="shared" ref="D63:H63" si="14">IFERROR(D59/SUM($C59:$H59),"-")</f>
        <v>5.6938000843525941E-3</v>
      </c>
      <c r="E63" s="127">
        <f t="shared" si="14"/>
        <v>8.2243778996204126E-3</v>
      </c>
      <c r="F63" s="127">
        <f t="shared" si="14"/>
        <v>2.1088148460565162E-3</v>
      </c>
      <c r="G63" s="127">
        <f t="shared" si="14"/>
        <v>1.2652889076339097E-3</v>
      </c>
      <c r="H63" s="130">
        <f t="shared" si="14"/>
        <v>7.5917334458034582E-3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0.97799999999999998</v>
      </c>
      <c r="P63" s="127" t="s">
        <v>115</v>
      </c>
      <c r="Q63" s="127" t="s">
        <v>115</v>
      </c>
      <c r="R63" s="127" t="s">
        <v>115</v>
      </c>
      <c r="S63" s="127" t="s">
        <v>115</v>
      </c>
      <c r="T63" s="127">
        <v>2.2000000000000002E-2</v>
      </c>
      <c r="U63" s="24"/>
    </row>
    <row r="64" spans="1:21" x14ac:dyDescent="0.25">
      <c r="B64" s="710" t="s">
        <v>6</v>
      </c>
      <c r="C64" s="92">
        <f t="shared" ref="C64:H65" si="16">IFERROR(C60/SUM($C60:$H60),"-")</f>
        <v>0.97729957105848742</v>
      </c>
      <c r="D64" s="128">
        <f t="shared" si="16"/>
        <v>1.5579517555311439E-3</v>
      </c>
      <c r="E64" s="128">
        <f t="shared" si="16"/>
        <v>6.9749579706083276E-3</v>
      </c>
      <c r="F64" s="128">
        <f t="shared" si="16"/>
        <v>1.7834007468892016E-3</v>
      </c>
      <c r="G64" s="128">
        <f t="shared" si="16"/>
        <v>5.4435431997303834E-4</v>
      </c>
      <c r="H64" s="131">
        <f t="shared" si="16"/>
        <v>1.1839764148510654E-2</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0.99299999999999999</v>
      </c>
      <c r="P64" s="128" t="s">
        <v>115</v>
      </c>
      <c r="Q64" s="128" t="s">
        <v>115</v>
      </c>
      <c r="R64" s="128" t="s">
        <v>115</v>
      </c>
      <c r="S64" s="128" t="s">
        <v>115</v>
      </c>
      <c r="T64" s="128">
        <v>6.9999999999999993E-3</v>
      </c>
      <c r="U64" s="24"/>
    </row>
    <row r="65" spans="1:21" ht="15.75" thickBot="1" x14ac:dyDescent="0.3">
      <c r="B65" s="712" t="s">
        <v>104</v>
      </c>
      <c r="C65" s="93">
        <f t="shared" si="16"/>
        <v>0.97755865351921112</v>
      </c>
      <c r="D65" s="129">
        <f t="shared" si="16"/>
        <v>3.8535645472061657E-3</v>
      </c>
      <c r="E65" s="129">
        <f t="shared" si="16"/>
        <v>6.0070270882919639E-3</v>
      </c>
      <c r="F65" s="129">
        <f t="shared" si="16"/>
        <v>2.493482942309872E-3</v>
      </c>
      <c r="G65" s="129">
        <f t="shared" si="16"/>
        <v>1.0200612036722204E-3</v>
      </c>
      <c r="H65" s="132">
        <f t="shared" si="16"/>
        <v>9.0672106993086258E-3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0.9820000000000001</v>
      </c>
      <c r="P65" s="129">
        <v>0.01</v>
      </c>
      <c r="Q65" s="129">
        <v>2E-3</v>
      </c>
      <c r="R65" s="129" t="s">
        <v>115</v>
      </c>
      <c r="S65" s="129" t="s">
        <v>115</v>
      </c>
      <c r="T65" s="129">
        <v>6.0000000000000001E-3</v>
      </c>
      <c r="U65" s="24"/>
    </row>
    <row r="67" spans="1:21" x14ac:dyDescent="0.25">
      <c r="A67" s="727" t="s">
        <v>109</v>
      </c>
    </row>
    <row r="69" spans="1:21" x14ac:dyDescent="0.25">
      <c r="C69" s="794" t="s">
        <v>111</v>
      </c>
      <c r="D69" s="795"/>
      <c r="E69" s="795"/>
      <c r="F69" s="795"/>
      <c r="G69" s="797" t="s">
        <v>112</v>
      </c>
      <c r="H69" s="795"/>
    </row>
    <row r="70" spans="1:21" x14ac:dyDescent="0.25">
      <c r="B70" s="727"/>
      <c r="C70" s="794" t="str">
        <f>$A$1</f>
        <v>West Dunbartonshire</v>
      </c>
      <c r="D70" s="796"/>
      <c r="E70" s="795" t="s">
        <v>71</v>
      </c>
      <c r="F70" s="795"/>
      <c r="G70" s="797" t="str">
        <f>$A$1</f>
        <v>West Dunbartonshire</v>
      </c>
      <c r="H70" s="795"/>
    </row>
    <row r="71" spans="1:21" ht="15.75" thickBot="1" x14ac:dyDescent="0.3">
      <c r="B71" s="523"/>
      <c r="C71" s="7" t="s">
        <v>23</v>
      </c>
      <c r="D71" s="651" t="s">
        <v>24</v>
      </c>
      <c r="E71" s="650" t="s">
        <v>23</v>
      </c>
      <c r="F71" s="650" t="s">
        <v>24</v>
      </c>
      <c r="G71" s="105" t="s">
        <v>23</v>
      </c>
      <c r="H71" s="650" t="s">
        <v>24</v>
      </c>
    </row>
    <row r="72" spans="1:21" x14ac:dyDescent="0.25">
      <c r="B72" s="38" t="s">
        <v>113</v>
      </c>
      <c r="C72" s="25"/>
      <c r="D72" s="23"/>
      <c r="E72" s="22"/>
      <c r="F72" s="22"/>
      <c r="G72" s="133"/>
      <c r="H72" s="22"/>
    </row>
    <row r="73" spans="1:21" x14ac:dyDescent="0.25">
      <c r="B73" s="708" t="s">
        <v>5</v>
      </c>
      <c r="C73" s="44">
        <v>3866</v>
      </c>
      <c r="D73" s="46">
        <v>762</v>
      </c>
      <c r="E73" s="45">
        <v>43397</v>
      </c>
      <c r="F73" s="45">
        <v>41831</v>
      </c>
      <c r="G73" s="114" t="s">
        <v>115</v>
      </c>
      <c r="H73" s="45" t="s">
        <v>115</v>
      </c>
    </row>
    <row r="74" spans="1:21" x14ac:dyDescent="0.25">
      <c r="B74" s="710" t="s">
        <v>6</v>
      </c>
      <c r="C74" s="41">
        <v>5515.7920000000004</v>
      </c>
      <c r="D74" s="43">
        <v>2184.7419999999997</v>
      </c>
      <c r="E74" s="42">
        <v>60954.792000000001</v>
      </c>
      <c r="F74" s="42">
        <v>51965.741999999998</v>
      </c>
      <c r="G74" s="115" t="s">
        <v>115</v>
      </c>
      <c r="H74" s="42" t="s">
        <v>115</v>
      </c>
    </row>
    <row r="75" spans="1:21" x14ac:dyDescent="0.25">
      <c r="B75" s="708" t="s">
        <v>104</v>
      </c>
      <c r="C75" s="44">
        <v>5549</v>
      </c>
      <c r="D75" s="46">
        <v>2124</v>
      </c>
      <c r="E75" s="45">
        <v>74808.260000000009</v>
      </c>
      <c r="F75" s="45">
        <v>48854.91</v>
      </c>
      <c r="G75" s="114" t="s">
        <v>115</v>
      </c>
      <c r="H75" s="45" t="s">
        <v>115</v>
      </c>
    </row>
    <row r="76" spans="1:21" x14ac:dyDescent="0.25">
      <c r="B76" s="88" t="s">
        <v>114</v>
      </c>
      <c r="C76" s="66"/>
      <c r="D76" s="68"/>
      <c r="E76" s="67"/>
      <c r="F76" s="67"/>
      <c r="G76" s="134"/>
      <c r="H76" s="67"/>
    </row>
    <row r="77" spans="1:21" x14ac:dyDescent="0.25">
      <c r="B77" s="708" t="s">
        <v>5</v>
      </c>
      <c r="C77" s="54">
        <f>IFERROR(C73/SUM($C73:$D73),"-")</f>
        <v>0.83535004321521178</v>
      </c>
      <c r="D77" s="55">
        <f>IFERROR(D73/SUM($C73:$D73),"-")</f>
        <v>0.16464995678478825</v>
      </c>
      <c r="E77" s="56">
        <f>IFERROR(E73/SUM($E73:$F73),"-")</f>
        <v>0.50918712160322899</v>
      </c>
      <c r="F77" s="56">
        <f>IFERROR(F73/SUM($E73:$F73),"-")</f>
        <v>0.49081287839677101</v>
      </c>
      <c r="G77" s="124">
        <v>0.245</v>
      </c>
      <c r="H77" s="56">
        <v>0.755</v>
      </c>
    </row>
    <row r="78" spans="1:21" x14ac:dyDescent="0.25">
      <c r="B78" s="710" t="s">
        <v>6</v>
      </c>
      <c r="C78" s="32">
        <f t="shared" ref="C78:D79" si="18">IFERROR(C74/SUM($C74:$D74),"-")</f>
        <v>0.71628694841162976</v>
      </c>
      <c r="D78" s="33">
        <f t="shared" si="18"/>
        <v>0.28371305158837035</v>
      </c>
      <c r="E78" s="34">
        <f t="shared" ref="E78:F79" si="19">IFERROR(E74/SUM($E74:$F74),"-")</f>
        <v>0.53980254822386864</v>
      </c>
      <c r="F78" s="34">
        <f t="shared" si="19"/>
        <v>0.46019745177613131</v>
      </c>
      <c r="G78" s="112">
        <v>0.19</v>
      </c>
      <c r="H78" s="34">
        <v>0.81</v>
      </c>
    </row>
    <row r="79" spans="1:21" ht="15.75" thickBot="1" x14ac:dyDescent="0.3">
      <c r="B79" s="712" t="s">
        <v>104</v>
      </c>
      <c r="C79" s="58">
        <f t="shared" si="18"/>
        <v>0.72318519483904598</v>
      </c>
      <c r="D79" s="59">
        <f t="shared" si="18"/>
        <v>0.27681480516095397</v>
      </c>
      <c r="E79" s="60">
        <f t="shared" si="19"/>
        <v>0.6049356489891049</v>
      </c>
      <c r="F79" s="60">
        <f t="shared" si="19"/>
        <v>0.39506435101089515</v>
      </c>
      <c r="G79" s="113">
        <v>0.23</v>
      </c>
      <c r="H79" s="60">
        <v>0.77</v>
      </c>
    </row>
    <row r="81" spans="1:26" ht="17.25" x14ac:dyDescent="0.25">
      <c r="A81" s="297" t="s">
        <v>396</v>
      </c>
      <c r="B81" s="10"/>
      <c r="C81" s="10"/>
    </row>
    <row r="82" spans="1:26" x14ac:dyDescent="0.25">
      <c r="A82" s="727"/>
      <c r="B82" s="10"/>
      <c r="C82" s="10"/>
    </row>
    <row r="83" spans="1:26" x14ac:dyDescent="0.25">
      <c r="A83" s="727"/>
      <c r="B83" s="10"/>
      <c r="C83" s="805" t="s">
        <v>111</v>
      </c>
      <c r="D83" s="806"/>
      <c r="E83" s="806"/>
      <c r="F83" s="806"/>
      <c r="G83" s="806"/>
      <c r="H83" s="806"/>
      <c r="I83" s="806"/>
      <c r="J83" s="806"/>
      <c r="K83" s="806"/>
      <c r="L83" s="806"/>
      <c r="M83" s="806"/>
      <c r="N83" s="806"/>
      <c r="O83" s="806"/>
      <c r="P83" s="806"/>
      <c r="Q83" s="797" t="s">
        <v>112</v>
      </c>
      <c r="R83" s="795"/>
      <c r="S83" s="795"/>
      <c r="T83" s="795"/>
      <c r="U83" s="795"/>
      <c r="V83" s="795"/>
      <c r="W83" s="795"/>
    </row>
    <row r="84" spans="1:26" x14ac:dyDescent="0.25">
      <c r="A84" s="727"/>
      <c r="B84" s="704"/>
      <c r="C84" s="794" t="str">
        <f>$A$1</f>
        <v>West Dunbartonshire</v>
      </c>
      <c r="D84" s="795"/>
      <c r="E84" s="795"/>
      <c r="F84" s="795"/>
      <c r="G84" s="795"/>
      <c r="H84" s="795"/>
      <c r="I84" s="796"/>
      <c r="J84" s="794" t="s">
        <v>71</v>
      </c>
      <c r="K84" s="795"/>
      <c r="L84" s="795"/>
      <c r="M84" s="795"/>
      <c r="N84" s="795"/>
      <c r="O84" s="795"/>
      <c r="P84" s="795"/>
      <c r="Q84" s="797" t="str">
        <f>$A$1</f>
        <v>West Dunbartonshire</v>
      </c>
      <c r="R84" s="795"/>
      <c r="S84" s="795"/>
      <c r="T84" s="795"/>
      <c r="U84" s="795"/>
      <c r="V84" s="795"/>
      <c r="W84" s="795"/>
    </row>
    <row r="85" spans="1:26" ht="27" thickBot="1" x14ac:dyDescent="0.3">
      <c r="A85" s="727"/>
      <c r="B85" s="39" t="s">
        <v>25</v>
      </c>
      <c r="C85" s="144" t="s">
        <v>110</v>
      </c>
      <c r="D85" s="145" t="s">
        <v>28</v>
      </c>
      <c r="E85" s="145" t="s">
        <v>29</v>
      </c>
      <c r="F85" s="145" t="s">
        <v>30</v>
      </c>
      <c r="G85" s="145" t="s">
        <v>31</v>
      </c>
      <c r="H85" s="145" t="s">
        <v>32</v>
      </c>
      <c r="I85" s="146" t="s">
        <v>33</v>
      </c>
      <c r="J85" s="145" t="s">
        <v>110</v>
      </c>
      <c r="K85" s="145" t="s">
        <v>28</v>
      </c>
      <c r="L85" s="145" t="s">
        <v>29</v>
      </c>
      <c r="M85" s="145" t="s">
        <v>30</v>
      </c>
      <c r="N85" s="145" t="s">
        <v>31</v>
      </c>
      <c r="O85" s="145" t="s">
        <v>32</v>
      </c>
      <c r="P85" s="145" t="s">
        <v>33</v>
      </c>
      <c r="Q85" s="147" t="s">
        <v>110</v>
      </c>
      <c r="R85" s="145" t="s">
        <v>28</v>
      </c>
      <c r="S85" s="145" t="s">
        <v>29</v>
      </c>
      <c r="T85" s="145" t="s">
        <v>30</v>
      </c>
      <c r="U85" s="145" t="s">
        <v>31</v>
      </c>
      <c r="V85" s="145" t="s">
        <v>32</v>
      </c>
      <c r="W85" s="145" t="s">
        <v>33</v>
      </c>
    </row>
    <row r="86" spans="1:26" x14ac:dyDescent="0.25">
      <c r="A86" s="727"/>
      <c r="B86" s="38" t="s">
        <v>113</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7"/>
      <c r="B87" s="708" t="s">
        <v>5</v>
      </c>
      <c r="C87" s="44">
        <v>2415</v>
      </c>
      <c r="D87" s="45">
        <v>849</v>
      </c>
      <c r="E87" s="45">
        <v>749</v>
      </c>
      <c r="F87" s="45">
        <v>363</v>
      </c>
      <c r="G87" s="45">
        <v>206</v>
      </c>
      <c r="H87" s="45">
        <v>146</v>
      </c>
      <c r="I87" s="46">
        <v>48</v>
      </c>
      <c r="J87" s="45">
        <v>26543</v>
      </c>
      <c r="K87" s="45">
        <v>10028</v>
      </c>
      <c r="L87" s="45">
        <v>6026</v>
      </c>
      <c r="M87" s="45">
        <v>2785</v>
      </c>
      <c r="N87" s="45">
        <v>1465</v>
      </c>
      <c r="O87" s="45">
        <v>935</v>
      </c>
      <c r="P87" s="45">
        <v>504</v>
      </c>
      <c r="Q87" s="114" t="s">
        <v>115</v>
      </c>
      <c r="R87" s="45" t="s">
        <v>115</v>
      </c>
      <c r="S87" s="45" t="s">
        <v>115</v>
      </c>
      <c r="T87" s="45" t="s">
        <v>115</v>
      </c>
      <c r="U87" s="45" t="s">
        <v>115</v>
      </c>
      <c r="V87" s="45" t="s">
        <v>115</v>
      </c>
      <c r="W87" s="45" t="s">
        <v>115</v>
      </c>
    </row>
    <row r="88" spans="1:26" x14ac:dyDescent="0.25">
      <c r="A88" s="727"/>
      <c r="B88" s="710" t="s">
        <v>6</v>
      </c>
      <c r="C88" s="41">
        <v>1592.7980000000002</v>
      </c>
      <c r="D88" s="42">
        <v>618.47699999999998</v>
      </c>
      <c r="E88" s="42">
        <v>555.18500000000006</v>
      </c>
      <c r="F88" s="42">
        <v>322.25800000000004</v>
      </c>
      <c r="G88" s="42">
        <v>157.91200000000001</v>
      </c>
      <c r="H88" s="42">
        <v>113.508</v>
      </c>
      <c r="I88" s="43">
        <v>48.265999999999998</v>
      </c>
      <c r="J88" s="42">
        <v>32209.797999999999</v>
      </c>
      <c r="K88" s="42">
        <v>11306.477000000001</v>
      </c>
      <c r="L88" s="42">
        <v>7647.1850000000004</v>
      </c>
      <c r="M88" s="42">
        <v>3579.2579999999998</v>
      </c>
      <c r="N88" s="42">
        <v>2323.9119999999998</v>
      </c>
      <c r="O88" s="42">
        <v>1315.508</v>
      </c>
      <c r="P88" s="42">
        <v>640.26599999999996</v>
      </c>
      <c r="Q88" s="115" t="s">
        <v>115</v>
      </c>
      <c r="R88" s="42" t="s">
        <v>115</v>
      </c>
      <c r="S88" s="42" t="s">
        <v>115</v>
      </c>
      <c r="T88" s="42" t="s">
        <v>115</v>
      </c>
      <c r="U88" s="42" t="s">
        <v>115</v>
      </c>
      <c r="V88" s="42" t="s">
        <v>115</v>
      </c>
      <c r="W88" s="42" t="s">
        <v>115</v>
      </c>
    </row>
    <row r="89" spans="1:26" x14ac:dyDescent="0.25">
      <c r="A89" s="727"/>
      <c r="B89" s="708" t="s">
        <v>104</v>
      </c>
      <c r="C89" s="44">
        <v>1349</v>
      </c>
      <c r="D89" s="45">
        <v>755</v>
      </c>
      <c r="E89" s="45">
        <v>695</v>
      </c>
      <c r="F89" s="45">
        <v>419</v>
      </c>
      <c r="G89" s="45">
        <v>154</v>
      </c>
      <c r="H89" s="45">
        <v>108</v>
      </c>
      <c r="I89" s="46">
        <v>37</v>
      </c>
      <c r="J89" s="45">
        <v>28915.24</v>
      </c>
      <c r="K89" s="45">
        <v>9529.76</v>
      </c>
      <c r="L89" s="45">
        <v>6222.64</v>
      </c>
      <c r="M89" s="45">
        <v>2996.68</v>
      </c>
      <c r="N89" s="45">
        <v>1275.8000000000002</v>
      </c>
      <c r="O89" s="45">
        <v>721.12</v>
      </c>
      <c r="P89" s="45">
        <v>367.8</v>
      </c>
      <c r="Q89" s="114" t="s">
        <v>115</v>
      </c>
      <c r="R89" s="45" t="s">
        <v>115</v>
      </c>
      <c r="S89" s="45" t="s">
        <v>115</v>
      </c>
      <c r="T89" s="45" t="s">
        <v>115</v>
      </c>
      <c r="U89" s="45" t="s">
        <v>115</v>
      </c>
      <c r="V89" s="45" t="s">
        <v>115</v>
      </c>
      <c r="W89" s="45" t="s">
        <v>115</v>
      </c>
    </row>
    <row r="90" spans="1:26" x14ac:dyDescent="0.25">
      <c r="A90" s="727"/>
      <c r="B90" s="88" t="s">
        <v>114</v>
      </c>
      <c r="C90" s="715"/>
      <c r="D90" s="716"/>
      <c r="E90" s="716"/>
      <c r="F90" s="716"/>
      <c r="G90" s="716"/>
      <c r="H90" s="716"/>
      <c r="I90" s="717"/>
      <c r="J90" s="716"/>
      <c r="K90" s="716"/>
      <c r="L90" s="716"/>
      <c r="M90" s="716"/>
      <c r="N90" s="716"/>
      <c r="O90" s="716"/>
      <c r="P90" s="716"/>
      <c r="Q90" s="136"/>
      <c r="R90" s="716"/>
      <c r="S90" s="716"/>
      <c r="T90" s="716"/>
      <c r="U90" s="716"/>
      <c r="V90" s="716"/>
      <c r="W90" s="716"/>
    </row>
    <row r="91" spans="1:26" x14ac:dyDescent="0.25">
      <c r="A91" s="727"/>
      <c r="B91" s="708" t="s">
        <v>5</v>
      </c>
      <c r="C91" s="97">
        <f t="shared" ref="C91:I93" si="20">IFERROR(C87/SUM($C87:$I87),"-")</f>
        <v>0.5056532663316583</v>
      </c>
      <c r="D91" s="94">
        <f t="shared" si="20"/>
        <v>0.17776381909547739</v>
      </c>
      <c r="E91" s="94">
        <f t="shared" si="20"/>
        <v>0.15682579564489113</v>
      </c>
      <c r="F91" s="94">
        <f t="shared" si="20"/>
        <v>7.6005025125628137E-2</v>
      </c>
      <c r="G91" s="94">
        <f t="shared" si="20"/>
        <v>4.3132328308207707E-2</v>
      </c>
      <c r="H91" s="94">
        <f t="shared" si="20"/>
        <v>3.0569514237855946E-2</v>
      </c>
      <c r="I91" s="98">
        <f t="shared" si="20"/>
        <v>1.0050251256281407E-2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0.11900000000000001</v>
      </c>
      <c r="R91" s="94">
        <v>0.20199999999999999</v>
      </c>
      <c r="S91" s="94">
        <v>0.158</v>
      </c>
      <c r="T91" s="94">
        <v>8.8000000000000009E-2</v>
      </c>
      <c r="U91" s="94">
        <v>0.124</v>
      </c>
      <c r="V91" s="94">
        <v>0.18100000000000002</v>
      </c>
      <c r="W91" s="94">
        <v>0.127</v>
      </c>
    </row>
    <row r="92" spans="1:26" x14ac:dyDescent="0.25">
      <c r="A92" s="727"/>
      <c r="B92" s="710" t="s">
        <v>6</v>
      </c>
      <c r="C92" s="99">
        <f t="shared" si="20"/>
        <v>0.46731490750509636</v>
      </c>
      <c r="D92" s="83">
        <f t="shared" si="20"/>
        <v>0.18145648227146782</v>
      </c>
      <c r="E92" s="83">
        <f t="shared" si="20"/>
        <v>0.16288708732884954</v>
      </c>
      <c r="F92" s="83">
        <f t="shared" si="20"/>
        <v>9.4548064137936719E-2</v>
      </c>
      <c r="G92" s="83">
        <f t="shared" si="20"/>
        <v>4.6330188557459746E-2</v>
      </c>
      <c r="H92" s="83">
        <f t="shared" si="20"/>
        <v>3.3302390209611302E-2</v>
      </c>
      <c r="I92" s="100">
        <f t="shared" si="20"/>
        <v>1.4160879989578701E-2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0.155</v>
      </c>
      <c r="R92" s="83">
        <v>0.217</v>
      </c>
      <c r="S92" s="83">
        <v>0.183</v>
      </c>
      <c r="T92" s="83">
        <v>9.3000000000000013E-2</v>
      </c>
      <c r="U92" s="83">
        <v>6.0999999999999999E-2</v>
      </c>
      <c r="V92" s="83">
        <v>0.14800000000000002</v>
      </c>
      <c r="W92" s="83">
        <v>0.14400000000000002</v>
      </c>
    </row>
    <row r="93" spans="1:26" ht="15.75" thickBot="1" x14ac:dyDescent="0.3">
      <c r="A93" s="727"/>
      <c r="B93" s="712" t="s">
        <v>104</v>
      </c>
      <c r="C93" s="101">
        <f t="shared" si="20"/>
        <v>0.38356553881148708</v>
      </c>
      <c r="D93" s="95">
        <f t="shared" si="20"/>
        <v>0.21467159510946829</v>
      </c>
      <c r="E93" s="95">
        <f t="shared" si="20"/>
        <v>0.19761160079613307</v>
      </c>
      <c r="F93" s="95">
        <f t="shared" si="20"/>
        <v>0.11913562695479102</v>
      </c>
      <c r="G93" s="95">
        <f t="shared" si="20"/>
        <v>4.3787318737560421E-2</v>
      </c>
      <c r="H93" s="95">
        <f t="shared" si="20"/>
        <v>3.0707989764003411E-2</v>
      </c>
      <c r="I93" s="102">
        <f t="shared" si="20"/>
        <v>1.0520329826556724E-2</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0.10700000000000001</v>
      </c>
      <c r="R93" s="95">
        <v>0.18100000000000002</v>
      </c>
      <c r="S93" s="95">
        <v>0.16899999999999998</v>
      </c>
      <c r="T93" s="95">
        <v>0.12</v>
      </c>
      <c r="U93" s="95">
        <v>0.10300000000000001</v>
      </c>
      <c r="V93" s="95">
        <v>0.11199999999999999</v>
      </c>
      <c r="W93" s="95">
        <v>0.20899999999999999</v>
      </c>
    </row>
    <row r="94" spans="1:26" x14ac:dyDescent="0.25">
      <c r="B94" s="10"/>
      <c r="C94" s="10"/>
    </row>
    <row r="95" spans="1:26" x14ac:dyDescent="0.25">
      <c r="B95" s="10"/>
      <c r="C95" s="805" t="s">
        <v>111</v>
      </c>
      <c r="D95" s="806"/>
      <c r="E95" s="806"/>
      <c r="F95" s="806"/>
      <c r="G95" s="806"/>
      <c r="H95" s="806"/>
      <c r="I95" s="806"/>
      <c r="J95" s="806"/>
      <c r="K95" s="806"/>
      <c r="L95" s="806"/>
      <c r="M95" s="806"/>
      <c r="N95" s="806"/>
      <c r="O95" s="806"/>
      <c r="P95" s="806"/>
      <c r="Q95" s="806"/>
      <c r="R95" s="806"/>
      <c r="S95" s="797" t="s">
        <v>112</v>
      </c>
      <c r="T95" s="795"/>
      <c r="U95" s="795"/>
      <c r="V95" s="795"/>
      <c r="W95" s="795"/>
      <c r="X95" s="795"/>
      <c r="Y95" s="795"/>
      <c r="Z95" s="795"/>
    </row>
    <row r="96" spans="1:26" x14ac:dyDescent="0.25">
      <c r="B96" s="704"/>
      <c r="C96" s="794" t="str">
        <f>$A$1</f>
        <v>West Dunbartonshire</v>
      </c>
      <c r="D96" s="795"/>
      <c r="E96" s="795"/>
      <c r="F96" s="795"/>
      <c r="G96" s="795"/>
      <c r="H96" s="795"/>
      <c r="I96" s="795"/>
      <c r="J96" s="796"/>
      <c r="K96" s="795" t="s">
        <v>71</v>
      </c>
      <c r="L96" s="795"/>
      <c r="M96" s="795"/>
      <c r="N96" s="795"/>
      <c r="O96" s="795"/>
      <c r="P96" s="795"/>
      <c r="Q96" s="795"/>
      <c r="R96" s="795"/>
      <c r="S96" s="797" t="str">
        <f>$A$1</f>
        <v>West Dunbartonshire</v>
      </c>
      <c r="T96" s="795"/>
      <c r="U96" s="795"/>
      <c r="V96" s="795"/>
      <c r="W96" s="795"/>
      <c r="X96" s="795"/>
      <c r="Y96" s="795"/>
      <c r="Z96" s="795"/>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113</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08" t="s">
        <v>5</v>
      </c>
      <c r="C99" s="44">
        <v>1776</v>
      </c>
      <c r="D99" s="45">
        <v>639</v>
      </c>
      <c r="E99" s="45">
        <v>849</v>
      </c>
      <c r="F99" s="45">
        <v>749</v>
      </c>
      <c r="G99" s="45">
        <v>363</v>
      </c>
      <c r="H99" s="45">
        <v>206</v>
      </c>
      <c r="I99" s="45">
        <v>146</v>
      </c>
      <c r="J99" s="46">
        <v>48</v>
      </c>
      <c r="K99" s="45">
        <v>13696</v>
      </c>
      <c r="L99" s="45">
        <v>12847</v>
      </c>
      <c r="M99" s="45">
        <v>10028</v>
      </c>
      <c r="N99" s="45">
        <v>6026</v>
      </c>
      <c r="O99" s="45">
        <v>2785</v>
      </c>
      <c r="P99" s="45">
        <v>1465</v>
      </c>
      <c r="Q99" s="45">
        <v>935</v>
      </c>
      <c r="R99" s="45">
        <v>504</v>
      </c>
      <c r="S99" s="114" t="s">
        <v>115</v>
      </c>
      <c r="T99" s="45" t="s">
        <v>115</v>
      </c>
      <c r="U99" s="45" t="s">
        <v>115</v>
      </c>
      <c r="V99" s="45" t="s">
        <v>115</v>
      </c>
      <c r="W99" s="45" t="s">
        <v>115</v>
      </c>
      <c r="X99" s="45" t="s">
        <v>115</v>
      </c>
      <c r="Y99" s="45" t="s">
        <v>115</v>
      </c>
      <c r="Z99" s="45" t="s">
        <v>115</v>
      </c>
    </row>
    <row r="100" spans="1:32" x14ac:dyDescent="0.25">
      <c r="B100" s="710" t="s">
        <v>6</v>
      </c>
      <c r="C100" s="41">
        <v>1167.9100000000001</v>
      </c>
      <c r="D100" s="42">
        <v>424.88800000000003</v>
      </c>
      <c r="E100" s="42">
        <v>618.47699999999998</v>
      </c>
      <c r="F100" s="42">
        <v>555.18500000000006</v>
      </c>
      <c r="G100" s="42">
        <v>322.25800000000004</v>
      </c>
      <c r="H100" s="42">
        <v>157.91200000000001</v>
      </c>
      <c r="I100" s="42">
        <v>113.508</v>
      </c>
      <c r="J100" s="43">
        <v>48.265999999999998</v>
      </c>
      <c r="K100" s="42">
        <v>18255.91</v>
      </c>
      <c r="L100" s="42">
        <v>13953.888000000001</v>
      </c>
      <c r="M100" s="42">
        <v>11306.477000000001</v>
      </c>
      <c r="N100" s="42">
        <v>7647.1850000000004</v>
      </c>
      <c r="O100" s="42">
        <v>3579.2579999999998</v>
      </c>
      <c r="P100" s="42">
        <v>2323.9119999999998</v>
      </c>
      <c r="Q100" s="42">
        <v>1315.508</v>
      </c>
      <c r="R100" s="42">
        <v>640.26599999999996</v>
      </c>
      <c r="S100" s="115" t="s">
        <v>115</v>
      </c>
      <c r="T100" s="42" t="s">
        <v>115</v>
      </c>
      <c r="U100" s="42" t="s">
        <v>115</v>
      </c>
      <c r="V100" s="42" t="s">
        <v>115</v>
      </c>
      <c r="W100" s="42" t="s">
        <v>115</v>
      </c>
      <c r="X100" s="42" t="s">
        <v>115</v>
      </c>
      <c r="Y100" s="42" t="s">
        <v>115</v>
      </c>
      <c r="Z100" s="42" t="s">
        <v>115</v>
      </c>
    </row>
    <row r="101" spans="1:32" x14ac:dyDescent="0.25">
      <c r="B101" s="708" t="s">
        <v>104</v>
      </c>
      <c r="C101" s="44">
        <v>715</v>
      </c>
      <c r="D101" s="45">
        <v>594</v>
      </c>
      <c r="E101" s="45">
        <v>755</v>
      </c>
      <c r="F101" s="45">
        <v>695</v>
      </c>
      <c r="G101" s="45">
        <v>419</v>
      </c>
      <c r="H101" s="45">
        <v>154</v>
      </c>
      <c r="I101" s="45">
        <v>108</v>
      </c>
      <c r="J101" s="46">
        <v>37</v>
      </c>
      <c r="K101" s="45">
        <v>14624.2</v>
      </c>
      <c r="L101" s="45">
        <v>12586.2</v>
      </c>
      <c r="M101" s="45">
        <v>9529.76</v>
      </c>
      <c r="N101" s="45">
        <v>6222.64</v>
      </c>
      <c r="O101" s="45">
        <v>2996.68</v>
      </c>
      <c r="P101" s="45">
        <v>1275.8000000000002</v>
      </c>
      <c r="Q101" s="45">
        <v>721.12</v>
      </c>
      <c r="R101" s="45">
        <v>367.8</v>
      </c>
      <c r="S101" s="114" t="s">
        <v>115</v>
      </c>
      <c r="T101" s="45" t="s">
        <v>115</v>
      </c>
      <c r="U101" s="45" t="s">
        <v>115</v>
      </c>
      <c r="V101" s="45" t="s">
        <v>115</v>
      </c>
      <c r="W101" s="45" t="s">
        <v>115</v>
      </c>
      <c r="X101" s="45" t="s">
        <v>115</v>
      </c>
      <c r="Y101" s="45" t="s">
        <v>115</v>
      </c>
      <c r="Z101" s="45" t="s">
        <v>115</v>
      </c>
    </row>
    <row r="102" spans="1:32" x14ac:dyDescent="0.25">
      <c r="B102" s="88" t="s">
        <v>114</v>
      </c>
      <c r="C102" s="715"/>
      <c r="D102" s="716"/>
      <c r="E102" s="716"/>
      <c r="F102" s="716"/>
      <c r="G102" s="716"/>
      <c r="H102" s="716"/>
      <c r="I102" s="716"/>
      <c r="J102" s="717"/>
      <c r="K102" s="716"/>
      <c r="L102" s="716"/>
      <c r="M102" s="716"/>
      <c r="N102" s="716"/>
      <c r="O102" s="716"/>
      <c r="P102" s="716"/>
      <c r="Q102" s="716"/>
      <c r="R102" s="716"/>
      <c r="S102" s="136"/>
      <c r="T102" s="716"/>
      <c r="U102" s="716"/>
      <c r="V102" s="716"/>
      <c r="W102" s="716"/>
      <c r="X102" s="716"/>
      <c r="Y102" s="716"/>
      <c r="Z102" s="716"/>
    </row>
    <row r="103" spans="1:32" x14ac:dyDescent="0.25">
      <c r="B103" s="708" t="s">
        <v>5</v>
      </c>
      <c r="C103" s="97">
        <f>IFERROR(C99/SUM($C99:$J99),"-")</f>
        <v>0.37185929648241206</v>
      </c>
      <c r="D103" s="94">
        <f t="shared" ref="D103:J103" si="23">IFERROR(D99/SUM($C99:$J99),"-")</f>
        <v>0.13379396984924624</v>
      </c>
      <c r="E103" s="94">
        <f t="shared" si="23"/>
        <v>0.17776381909547739</v>
      </c>
      <c r="F103" s="94">
        <f t="shared" si="23"/>
        <v>0.15682579564489113</v>
      </c>
      <c r="G103" s="94">
        <f t="shared" si="23"/>
        <v>7.6005025125628137E-2</v>
      </c>
      <c r="H103" s="94">
        <f t="shared" si="23"/>
        <v>4.3132328308207707E-2</v>
      </c>
      <c r="I103" s="94">
        <f t="shared" si="23"/>
        <v>3.0569514237855946E-2</v>
      </c>
      <c r="J103" s="98">
        <f t="shared" si="23"/>
        <v>1.0050251256281407E-2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0.02</v>
      </c>
      <c r="T103" s="94">
        <v>9.9000000000000005E-2</v>
      </c>
      <c r="U103" s="94">
        <v>0.20199999999999999</v>
      </c>
      <c r="V103" s="94">
        <v>0.158</v>
      </c>
      <c r="W103" s="94">
        <v>8.8000000000000009E-2</v>
      </c>
      <c r="X103" s="94">
        <v>0.124</v>
      </c>
      <c r="Y103" s="94">
        <v>0.18100000000000002</v>
      </c>
      <c r="Z103" s="94">
        <v>0.127</v>
      </c>
    </row>
    <row r="104" spans="1:32" x14ac:dyDescent="0.25">
      <c r="B104" s="710" t="s">
        <v>6</v>
      </c>
      <c r="C104" s="99">
        <f t="shared" ref="C104:J105" si="25">IFERROR(C100/SUM($C100:$J100),"-")</f>
        <v>0.34265597622817018</v>
      </c>
      <c r="D104" s="83">
        <f t="shared" si="25"/>
        <v>0.12465893127692612</v>
      </c>
      <c r="E104" s="83">
        <f t="shared" si="25"/>
        <v>0.18145648227146782</v>
      </c>
      <c r="F104" s="83">
        <f t="shared" si="25"/>
        <v>0.16288708732884954</v>
      </c>
      <c r="G104" s="83">
        <f t="shared" si="25"/>
        <v>9.4548064137936719E-2</v>
      </c>
      <c r="H104" s="83">
        <f t="shared" si="25"/>
        <v>4.6330188557459746E-2</v>
      </c>
      <c r="I104" s="83">
        <f t="shared" si="25"/>
        <v>3.3302390209611302E-2</v>
      </c>
      <c r="J104" s="100">
        <f t="shared" si="25"/>
        <v>1.4160879989578701E-2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2.7000000000000003E-2</v>
      </c>
      <c r="T104" s="83">
        <v>0.128</v>
      </c>
      <c r="U104" s="83">
        <v>0.217</v>
      </c>
      <c r="V104" s="83">
        <v>0.183</v>
      </c>
      <c r="W104" s="83">
        <v>9.3000000000000013E-2</v>
      </c>
      <c r="X104" s="83">
        <v>6.0999999999999999E-2</v>
      </c>
      <c r="Y104" s="83">
        <v>0.14800000000000002</v>
      </c>
      <c r="Z104" s="83">
        <v>0.14400000000000002</v>
      </c>
    </row>
    <row r="105" spans="1:32" ht="15.75" thickBot="1" x14ac:dyDescent="0.3">
      <c r="B105" s="712" t="s">
        <v>104</v>
      </c>
      <c r="C105" s="101">
        <f t="shared" si="25"/>
        <v>0.20563704342824274</v>
      </c>
      <c r="D105" s="95">
        <f t="shared" si="25"/>
        <v>0.17083692838654013</v>
      </c>
      <c r="E105" s="95">
        <f t="shared" si="25"/>
        <v>0.21714121368996261</v>
      </c>
      <c r="F105" s="95">
        <f t="shared" si="25"/>
        <v>0.19988495829738281</v>
      </c>
      <c r="G105" s="95">
        <f t="shared" si="25"/>
        <v>0.12050618349151568</v>
      </c>
      <c r="H105" s="95">
        <f t="shared" si="25"/>
        <v>4.429105550762151E-2</v>
      </c>
      <c r="I105" s="95">
        <f t="shared" si="25"/>
        <v>3.1061259706643658E-2</v>
      </c>
      <c r="J105" s="102">
        <f t="shared" si="25"/>
        <v>1.0641357492090883E-2</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1.9E-2</v>
      </c>
      <c r="T105" s="95">
        <v>8.8000000000000009E-2</v>
      </c>
      <c r="U105" s="95">
        <v>0.18100000000000002</v>
      </c>
      <c r="V105" s="95">
        <v>0.16899999999999998</v>
      </c>
      <c r="W105" s="95">
        <v>0.12</v>
      </c>
      <c r="X105" s="95">
        <v>0.10300000000000001</v>
      </c>
      <c r="Y105" s="95">
        <v>0.11199999999999999</v>
      </c>
      <c r="Z105" s="95">
        <v>0.20899999999999999</v>
      </c>
    </row>
    <row r="107" spans="1:32" ht="17.25" x14ac:dyDescent="0.25">
      <c r="A107" s="727" t="s">
        <v>118</v>
      </c>
    </row>
    <row r="108" spans="1:32" x14ac:dyDescent="0.25">
      <c r="A108" s="727"/>
    </row>
    <row r="109" spans="1:32" x14ac:dyDescent="0.25">
      <c r="A109" s="727"/>
      <c r="C109" s="794" t="s">
        <v>111</v>
      </c>
      <c r="D109" s="795"/>
      <c r="E109" s="795"/>
      <c r="F109" s="795"/>
      <c r="G109" s="795"/>
      <c r="H109" s="795"/>
      <c r="I109" s="795"/>
      <c r="J109" s="795"/>
      <c r="K109" s="795"/>
      <c r="L109" s="795"/>
      <c r="M109" s="795"/>
      <c r="N109" s="795"/>
      <c r="O109" s="795"/>
      <c r="P109" s="795"/>
      <c r="Q109" s="795"/>
      <c r="R109" s="795"/>
      <c r="S109" s="795"/>
      <c r="T109" s="795"/>
      <c r="U109" s="795"/>
      <c r="V109" s="795"/>
      <c r="W109" s="797" t="s">
        <v>112</v>
      </c>
      <c r="X109" s="795"/>
      <c r="Y109" s="795"/>
      <c r="Z109" s="795"/>
      <c r="AA109" s="795"/>
      <c r="AB109" s="795"/>
      <c r="AC109" s="795"/>
      <c r="AD109" s="795"/>
      <c r="AE109" s="795"/>
      <c r="AF109" s="795"/>
    </row>
    <row r="110" spans="1:32" x14ac:dyDescent="0.25">
      <c r="A110" s="727"/>
      <c r="B110" s="704"/>
      <c r="C110" s="799" t="str">
        <f>$A$1</f>
        <v>West Dunbartonshire</v>
      </c>
      <c r="D110" s="800"/>
      <c r="E110" s="800"/>
      <c r="F110" s="800"/>
      <c r="G110" s="800"/>
      <c r="H110" s="800"/>
      <c r="I110" s="800"/>
      <c r="J110" s="800"/>
      <c r="K110" s="800"/>
      <c r="L110" s="801"/>
      <c r="M110" s="800" t="s">
        <v>71</v>
      </c>
      <c r="N110" s="800"/>
      <c r="O110" s="800"/>
      <c r="P110" s="800"/>
      <c r="Q110" s="800"/>
      <c r="R110" s="800"/>
      <c r="S110" s="800"/>
      <c r="T110" s="800"/>
      <c r="U110" s="800"/>
      <c r="V110" s="800"/>
      <c r="W110" s="803" t="str">
        <f>$A$1</f>
        <v>West Dunbartonshire</v>
      </c>
      <c r="X110" s="800"/>
      <c r="Y110" s="800"/>
      <c r="Z110" s="800"/>
      <c r="AA110" s="800"/>
      <c r="AB110" s="800"/>
      <c r="AC110" s="800"/>
      <c r="AD110" s="800"/>
      <c r="AE110" s="800"/>
      <c r="AF110" s="800"/>
    </row>
    <row r="111" spans="1:32" ht="52.5" thickBot="1" x14ac:dyDescent="0.3">
      <c r="A111" s="727"/>
      <c r="B111" s="64" t="s">
        <v>34</v>
      </c>
      <c r="C111" s="141" t="s">
        <v>35</v>
      </c>
      <c r="D111" s="140" t="s">
        <v>36</v>
      </c>
      <c r="E111" s="140" t="s">
        <v>37</v>
      </c>
      <c r="F111" s="140" t="s">
        <v>38</v>
      </c>
      <c r="G111" s="140" t="s">
        <v>39</v>
      </c>
      <c r="H111" s="140" t="s">
        <v>40</v>
      </c>
      <c r="I111" s="140" t="s">
        <v>116</v>
      </c>
      <c r="J111" s="140" t="s">
        <v>43</v>
      </c>
      <c r="K111" s="140" t="s">
        <v>117</v>
      </c>
      <c r="L111" s="142" t="s">
        <v>46</v>
      </c>
      <c r="M111" s="140" t="s">
        <v>35</v>
      </c>
      <c r="N111" s="140" t="s">
        <v>36</v>
      </c>
      <c r="O111" s="140" t="s">
        <v>37</v>
      </c>
      <c r="P111" s="140" t="s">
        <v>38</v>
      </c>
      <c r="Q111" s="140" t="s">
        <v>39</v>
      </c>
      <c r="R111" s="140" t="s">
        <v>40</v>
      </c>
      <c r="S111" s="140" t="s">
        <v>116</v>
      </c>
      <c r="T111" s="140" t="s">
        <v>43</v>
      </c>
      <c r="U111" s="140" t="s">
        <v>117</v>
      </c>
      <c r="V111" s="140" t="s">
        <v>46</v>
      </c>
      <c r="W111" s="154" t="s">
        <v>35</v>
      </c>
      <c r="X111" s="140" t="s">
        <v>36</v>
      </c>
      <c r="Y111" s="140" t="s">
        <v>37</v>
      </c>
      <c r="Z111" s="140" t="s">
        <v>38</v>
      </c>
      <c r="AA111" s="140" t="s">
        <v>39</v>
      </c>
      <c r="AB111" s="140" t="s">
        <v>40</v>
      </c>
      <c r="AC111" s="140" t="s">
        <v>116</v>
      </c>
      <c r="AD111" s="140" t="s">
        <v>43</v>
      </c>
      <c r="AE111" s="140" t="s">
        <v>117</v>
      </c>
      <c r="AF111" s="140" t="s">
        <v>46</v>
      </c>
    </row>
    <row r="112" spans="1:32" x14ac:dyDescent="0.25">
      <c r="A112" s="727"/>
      <c r="B112" s="165" t="s">
        <v>113</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7"/>
      <c r="B113" s="708" t="s">
        <v>5</v>
      </c>
      <c r="C113" s="157">
        <v>14</v>
      </c>
      <c r="D113" s="158">
        <v>339</v>
      </c>
      <c r="E113" s="158">
        <v>327</v>
      </c>
      <c r="F113" s="158">
        <v>155</v>
      </c>
      <c r="G113" s="158">
        <v>1222</v>
      </c>
      <c r="H113" s="158">
        <v>198</v>
      </c>
      <c r="I113" s="158">
        <v>74</v>
      </c>
      <c r="J113" s="159">
        <v>4</v>
      </c>
      <c r="K113" s="159">
        <v>2362</v>
      </c>
      <c r="L113" s="160">
        <v>119</v>
      </c>
      <c r="M113" s="159">
        <v>1882</v>
      </c>
      <c r="N113" s="159">
        <v>10685</v>
      </c>
      <c r="O113" s="159">
        <v>8489</v>
      </c>
      <c r="P113" s="159">
        <v>4226</v>
      </c>
      <c r="Q113" s="159">
        <v>11906</v>
      </c>
      <c r="R113" s="159">
        <v>8768</v>
      </c>
      <c r="S113" s="159">
        <v>1748</v>
      </c>
      <c r="T113" s="159">
        <v>99</v>
      </c>
      <c r="U113" s="159">
        <v>31047</v>
      </c>
      <c r="V113" s="159">
        <v>3028</v>
      </c>
      <c r="W113" s="114" t="s">
        <v>115</v>
      </c>
      <c r="X113" s="45" t="s">
        <v>115</v>
      </c>
      <c r="Y113" s="45" t="s">
        <v>115</v>
      </c>
      <c r="Z113" s="45" t="s">
        <v>115</v>
      </c>
      <c r="AA113" s="45" t="s">
        <v>115</v>
      </c>
      <c r="AB113" s="45" t="s">
        <v>115</v>
      </c>
      <c r="AC113" s="45" t="s">
        <v>115</v>
      </c>
      <c r="AD113" s="45" t="s">
        <v>115</v>
      </c>
      <c r="AE113" s="45" t="s">
        <v>115</v>
      </c>
      <c r="AF113" s="45" t="s">
        <v>115</v>
      </c>
    </row>
    <row r="114" spans="1:38" x14ac:dyDescent="0.25">
      <c r="A114" s="727"/>
      <c r="B114" s="710" t="s">
        <v>6</v>
      </c>
      <c r="C114" s="161">
        <v>106.69</v>
      </c>
      <c r="D114" s="162">
        <v>789.25299999999993</v>
      </c>
      <c r="E114" s="162">
        <v>643.99299999999994</v>
      </c>
      <c r="F114" s="162">
        <v>322.13</v>
      </c>
      <c r="G114" s="162">
        <v>2022.8349999999998</v>
      </c>
      <c r="H114" s="162">
        <v>600.50400000000002</v>
      </c>
      <c r="I114" s="163">
        <v>137.59199999999998</v>
      </c>
      <c r="J114" s="163">
        <v>6.8650000000000002</v>
      </c>
      <c r="K114" s="163">
        <v>3303.326</v>
      </c>
      <c r="L114" s="164">
        <v>290.93600000000004</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115</v>
      </c>
      <c r="X114" s="42" t="s">
        <v>115</v>
      </c>
      <c r="Y114" s="42" t="s">
        <v>115</v>
      </c>
      <c r="Z114" s="42" t="s">
        <v>115</v>
      </c>
      <c r="AA114" s="42" t="s">
        <v>115</v>
      </c>
      <c r="AB114" s="42" t="s">
        <v>115</v>
      </c>
      <c r="AC114" s="42" t="s">
        <v>115</v>
      </c>
      <c r="AD114" s="42" t="s">
        <v>115</v>
      </c>
      <c r="AE114" s="42" t="s">
        <v>115</v>
      </c>
      <c r="AF114" s="42" t="s">
        <v>115</v>
      </c>
    </row>
    <row r="115" spans="1:38" x14ac:dyDescent="0.25">
      <c r="A115" s="727"/>
      <c r="B115" s="70" t="s">
        <v>104</v>
      </c>
      <c r="C115" s="166">
        <v>136</v>
      </c>
      <c r="D115" s="167">
        <v>771</v>
      </c>
      <c r="E115" s="167">
        <v>629</v>
      </c>
      <c r="F115" s="167">
        <v>171</v>
      </c>
      <c r="G115" s="167">
        <v>2072</v>
      </c>
      <c r="H115" s="167">
        <v>632</v>
      </c>
      <c r="I115" s="168">
        <v>192</v>
      </c>
      <c r="J115" s="168">
        <v>5</v>
      </c>
      <c r="K115" s="168">
        <v>3278</v>
      </c>
      <c r="L115" s="169">
        <v>308</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115</v>
      </c>
      <c r="X115" s="71" t="s">
        <v>115</v>
      </c>
      <c r="Y115" s="71" t="s">
        <v>115</v>
      </c>
      <c r="Z115" s="71" t="s">
        <v>115</v>
      </c>
      <c r="AA115" s="71" t="s">
        <v>115</v>
      </c>
      <c r="AB115" s="71" t="s">
        <v>115</v>
      </c>
      <c r="AC115" s="71" t="s">
        <v>115</v>
      </c>
      <c r="AD115" s="71" t="s">
        <v>115</v>
      </c>
      <c r="AE115" s="71" t="s">
        <v>115</v>
      </c>
      <c r="AF115" s="71" t="s">
        <v>115</v>
      </c>
    </row>
    <row r="116" spans="1:38" x14ac:dyDescent="0.25">
      <c r="A116" s="727"/>
      <c r="B116" s="707" t="s">
        <v>114</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7"/>
      <c r="B117" s="708" t="s">
        <v>5</v>
      </c>
      <c r="C117" s="97">
        <f>IFERROR(C113/SUM($C113:$L113),"-")</f>
        <v>2.9081844619858743E-3</v>
      </c>
      <c r="D117" s="94">
        <f t="shared" ref="D117:L117" si="27">IFERROR(D113/SUM($C113:$L113),"-")</f>
        <v>7.0419609472372247E-2</v>
      </c>
      <c r="E117" s="94">
        <f t="shared" si="27"/>
        <v>6.7926879933527209E-2</v>
      </c>
      <c r="F117" s="94">
        <f t="shared" si="27"/>
        <v>3.2197756543415036E-2</v>
      </c>
      <c r="G117" s="94">
        <f t="shared" si="27"/>
        <v>0.25384295803905277</v>
      </c>
      <c r="H117" s="94">
        <f t="shared" si="27"/>
        <v>4.1130037390943085E-2</v>
      </c>
      <c r="I117" s="94">
        <f t="shared" si="27"/>
        <v>1.5371832156211051E-2</v>
      </c>
      <c r="J117" s="94">
        <f t="shared" si="27"/>
        <v>8.3090984628167843E-4</v>
      </c>
      <c r="K117" s="94">
        <f t="shared" si="27"/>
        <v>0.49065226422933111</v>
      </c>
      <c r="L117" s="98">
        <f t="shared" si="27"/>
        <v>2.4719567926879935E-2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5.7999999999999996E-2</v>
      </c>
      <c r="X117" s="94">
        <v>0.33200000000000002</v>
      </c>
      <c r="Y117" s="94">
        <v>0.128</v>
      </c>
      <c r="Z117" s="94">
        <v>6.9000000000000006E-2</v>
      </c>
      <c r="AA117" s="94">
        <v>0.252</v>
      </c>
      <c r="AB117" s="94">
        <v>3.3000000000000002E-2</v>
      </c>
      <c r="AC117" s="94">
        <f>SUM(AG129:AH129)</f>
        <v>6.6000000000000003E-2</v>
      </c>
      <c r="AD117" s="94" t="s">
        <v>115</v>
      </c>
      <c r="AE117" s="94">
        <f>SUM(AJ129:AK129)</f>
        <v>5.9000000000000004E-2</v>
      </c>
      <c r="AF117" s="94">
        <v>2E-3</v>
      </c>
    </row>
    <row r="118" spans="1:38" x14ac:dyDescent="0.25">
      <c r="A118" s="727"/>
      <c r="B118" s="710" t="s">
        <v>6</v>
      </c>
      <c r="C118" s="99">
        <f t="shared" ref="C118:L119" si="29">IFERROR(C114/SUM($C114:$L114),"-")</f>
        <v>1.2972810234865136E-2</v>
      </c>
      <c r="D118" s="83">
        <f t="shared" si="29"/>
        <v>9.5968032583166302E-2</v>
      </c>
      <c r="E118" s="83">
        <f t="shared" si="29"/>
        <v>7.8305361154574024E-2</v>
      </c>
      <c r="F118" s="83">
        <f t="shared" si="29"/>
        <v>3.9168913309186489E-2</v>
      </c>
      <c r="G118" s="83">
        <f t="shared" si="29"/>
        <v>0.24596358226116238</v>
      </c>
      <c r="H118" s="83">
        <f t="shared" si="29"/>
        <v>7.3017381547262672E-2</v>
      </c>
      <c r="I118" s="83">
        <f t="shared" si="29"/>
        <v>1.6730292490726061E-2</v>
      </c>
      <c r="J118" s="83">
        <f t="shared" si="29"/>
        <v>8.3473935947463835E-4</v>
      </c>
      <c r="K118" s="83">
        <f t="shared" si="29"/>
        <v>0.40166296130749002</v>
      </c>
      <c r="L118" s="100">
        <f t="shared" si="29"/>
        <v>3.5375925752092266E-2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5.4000000000000006E-2</v>
      </c>
      <c r="X118" s="83">
        <v>0.32400000000000001</v>
      </c>
      <c r="Y118" s="83">
        <v>0.11199999999999999</v>
      </c>
      <c r="Z118" s="83">
        <v>4.2000000000000003E-2</v>
      </c>
      <c r="AA118" s="83">
        <v>0.23100000000000001</v>
      </c>
      <c r="AB118" s="83">
        <v>7.0999999999999994E-2</v>
      </c>
      <c r="AC118" s="83">
        <f t="shared" ref="AC118:AC119" si="31">SUM(AG130:AH130)</f>
        <v>6.9999999999999993E-2</v>
      </c>
      <c r="AD118" s="83" t="s">
        <v>115</v>
      </c>
      <c r="AE118" s="83">
        <f t="shared" ref="AE118:AE119" si="32">SUM(AJ130:AK130)</f>
        <v>9.6000000000000002E-2</v>
      </c>
      <c r="AF118" s="83" t="s">
        <v>115</v>
      </c>
    </row>
    <row r="119" spans="1:38" ht="15.75" thickBot="1" x14ac:dyDescent="0.3">
      <c r="A119" s="727"/>
      <c r="B119" s="712" t="s">
        <v>104</v>
      </c>
      <c r="C119" s="101">
        <f t="shared" si="29"/>
        <v>1.6597510373443983E-2</v>
      </c>
      <c r="D119" s="95">
        <f t="shared" si="29"/>
        <v>9.4093238955333169E-2</v>
      </c>
      <c r="E119" s="95">
        <f t="shared" si="29"/>
        <v>7.6763485477178428E-2</v>
      </c>
      <c r="F119" s="95">
        <f t="shared" si="29"/>
        <v>2.0868928484256772E-2</v>
      </c>
      <c r="G119" s="95">
        <f t="shared" si="29"/>
        <v>0.25286795216011715</v>
      </c>
      <c r="H119" s="95">
        <f t="shared" si="29"/>
        <v>7.7129607029533809E-2</v>
      </c>
      <c r="I119" s="95">
        <f t="shared" si="29"/>
        <v>2.3431779350744447E-2</v>
      </c>
      <c r="J119" s="95">
        <f t="shared" si="29"/>
        <v>6.1020258725896998E-4</v>
      </c>
      <c r="K119" s="95">
        <f t="shared" si="29"/>
        <v>0.40004881620698074</v>
      </c>
      <c r="L119" s="102">
        <f t="shared" si="29"/>
        <v>3.7588479375152549E-2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3.7000000000000005E-2</v>
      </c>
      <c r="X119" s="95">
        <v>0.41</v>
      </c>
      <c r="Y119" s="95">
        <v>0.129</v>
      </c>
      <c r="Z119" s="95">
        <v>3.7999999999999999E-2</v>
      </c>
      <c r="AA119" s="95">
        <v>0.20100000000000001</v>
      </c>
      <c r="AB119" s="95">
        <v>3.6000000000000004E-2</v>
      </c>
      <c r="AC119" s="95">
        <f t="shared" si="31"/>
        <v>0.04</v>
      </c>
      <c r="AD119" s="95" t="s">
        <v>115</v>
      </c>
      <c r="AE119" s="95">
        <f t="shared" si="32"/>
        <v>0.10400000000000001</v>
      </c>
      <c r="AF119" s="95">
        <v>5.0000000000000001E-3</v>
      </c>
    </row>
    <row r="121" spans="1:38" x14ac:dyDescent="0.25">
      <c r="C121" s="794" t="s">
        <v>111</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8"/>
      <c r="AA121" s="797" t="s">
        <v>112</v>
      </c>
      <c r="AB121" s="795"/>
      <c r="AC121" s="795"/>
      <c r="AD121" s="795"/>
      <c r="AE121" s="795"/>
      <c r="AF121" s="795"/>
      <c r="AG121" s="795"/>
      <c r="AH121" s="795"/>
      <c r="AI121" s="795"/>
      <c r="AJ121" s="795"/>
      <c r="AK121" s="795"/>
      <c r="AL121" s="795"/>
    </row>
    <row r="122" spans="1:38" x14ac:dyDescent="0.25">
      <c r="B122" s="704"/>
      <c r="C122" s="794" t="str">
        <f>$A$1</f>
        <v>West Dunbartonshire</v>
      </c>
      <c r="D122" s="795"/>
      <c r="E122" s="795"/>
      <c r="F122" s="795"/>
      <c r="G122" s="795"/>
      <c r="H122" s="795"/>
      <c r="I122" s="795"/>
      <c r="J122" s="795"/>
      <c r="K122" s="795"/>
      <c r="L122" s="795"/>
      <c r="M122" s="795"/>
      <c r="N122" s="796"/>
      <c r="O122" s="799" t="s">
        <v>71</v>
      </c>
      <c r="P122" s="800"/>
      <c r="Q122" s="800"/>
      <c r="R122" s="800"/>
      <c r="S122" s="800"/>
      <c r="T122" s="800"/>
      <c r="U122" s="800"/>
      <c r="V122" s="800"/>
      <c r="W122" s="800"/>
      <c r="X122" s="800"/>
      <c r="Y122" s="800"/>
      <c r="Z122" s="802"/>
      <c r="AA122" s="803" t="str">
        <f>$A$1</f>
        <v>West Dunbartonshire</v>
      </c>
      <c r="AB122" s="800"/>
      <c r="AC122" s="800"/>
      <c r="AD122" s="800"/>
      <c r="AE122" s="800"/>
      <c r="AF122" s="800"/>
      <c r="AG122" s="800"/>
      <c r="AH122" s="800"/>
      <c r="AI122" s="800"/>
      <c r="AJ122" s="800"/>
      <c r="AK122" s="800"/>
      <c r="AL122" s="800"/>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113</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08" t="s">
        <v>5</v>
      </c>
      <c r="C125" s="157">
        <v>14</v>
      </c>
      <c r="D125" s="159">
        <v>339</v>
      </c>
      <c r="E125" s="159">
        <v>327</v>
      </c>
      <c r="F125" s="159">
        <v>155</v>
      </c>
      <c r="G125" s="159">
        <v>1222</v>
      </c>
      <c r="H125" s="159">
        <v>198</v>
      </c>
      <c r="I125" s="159">
        <v>71</v>
      </c>
      <c r="J125" s="159">
        <v>3</v>
      </c>
      <c r="K125" s="159">
        <v>4</v>
      </c>
      <c r="L125" s="159">
        <v>1564</v>
      </c>
      <c r="M125" s="159">
        <v>798</v>
      </c>
      <c r="N125" s="160">
        <v>119</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115</v>
      </c>
      <c r="AB125" s="45" t="s">
        <v>115</v>
      </c>
      <c r="AC125" s="45" t="s">
        <v>115</v>
      </c>
      <c r="AD125" s="45" t="s">
        <v>115</v>
      </c>
      <c r="AE125" s="45" t="s">
        <v>115</v>
      </c>
      <c r="AF125" s="45" t="s">
        <v>115</v>
      </c>
      <c r="AG125" s="45" t="s">
        <v>115</v>
      </c>
      <c r="AH125" s="45" t="s">
        <v>115</v>
      </c>
      <c r="AI125" s="45" t="s">
        <v>115</v>
      </c>
      <c r="AJ125" s="45" t="s">
        <v>115</v>
      </c>
      <c r="AK125" s="45" t="s">
        <v>115</v>
      </c>
      <c r="AL125" s="45" t="s">
        <v>115</v>
      </c>
    </row>
    <row r="126" spans="1:38" x14ac:dyDescent="0.25">
      <c r="B126" s="710" t="s">
        <v>6</v>
      </c>
      <c r="C126" s="170">
        <v>106.69</v>
      </c>
      <c r="D126" s="163">
        <v>789.25299999999993</v>
      </c>
      <c r="E126" s="163">
        <v>643.99299999999994</v>
      </c>
      <c r="F126" s="163">
        <v>322.13</v>
      </c>
      <c r="G126" s="163">
        <v>2022.8349999999998</v>
      </c>
      <c r="H126" s="163">
        <v>600.50400000000002</v>
      </c>
      <c r="I126" s="163">
        <v>65.7</v>
      </c>
      <c r="J126" s="163">
        <v>71.891999999999996</v>
      </c>
      <c r="K126" s="163">
        <v>6.8650000000000002</v>
      </c>
      <c r="L126" s="163">
        <v>1892</v>
      </c>
      <c r="M126" s="163">
        <v>1411.326</v>
      </c>
      <c r="N126" s="164">
        <v>290.93600000000004</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115</v>
      </c>
      <c r="AB126" s="42" t="s">
        <v>115</v>
      </c>
      <c r="AC126" s="42" t="s">
        <v>115</v>
      </c>
      <c r="AD126" s="42" t="s">
        <v>115</v>
      </c>
      <c r="AE126" s="42" t="s">
        <v>115</v>
      </c>
      <c r="AF126" s="42" t="s">
        <v>115</v>
      </c>
      <c r="AG126" s="42" t="s">
        <v>115</v>
      </c>
      <c r="AH126" s="42" t="s">
        <v>115</v>
      </c>
      <c r="AI126" s="42" t="s">
        <v>115</v>
      </c>
      <c r="AJ126" s="42" t="s">
        <v>115</v>
      </c>
      <c r="AK126" s="42" t="s">
        <v>115</v>
      </c>
      <c r="AL126" s="42" t="s">
        <v>115</v>
      </c>
    </row>
    <row r="127" spans="1:38" x14ac:dyDescent="0.25">
      <c r="B127" s="70" t="s">
        <v>104</v>
      </c>
      <c r="C127" s="171">
        <v>136</v>
      </c>
      <c r="D127" s="168">
        <v>771</v>
      </c>
      <c r="E127" s="168">
        <v>629</v>
      </c>
      <c r="F127" s="168">
        <v>171</v>
      </c>
      <c r="G127" s="168">
        <v>2072</v>
      </c>
      <c r="H127" s="168">
        <v>632</v>
      </c>
      <c r="I127" s="168">
        <v>97</v>
      </c>
      <c r="J127" s="168">
        <v>40</v>
      </c>
      <c r="K127" s="168">
        <v>5</v>
      </c>
      <c r="L127" s="168">
        <v>22</v>
      </c>
      <c r="M127" s="168">
        <v>2162</v>
      </c>
      <c r="N127" s="169">
        <v>308</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115</v>
      </c>
      <c r="AB127" s="71" t="s">
        <v>115</v>
      </c>
      <c r="AC127" s="71" t="s">
        <v>115</v>
      </c>
      <c r="AD127" s="71" t="s">
        <v>115</v>
      </c>
      <c r="AE127" s="71" t="s">
        <v>115</v>
      </c>
      <c r="AF127" s="71" t="s">
        <v>115</v>
      </c>
      <c r="AG127" s="71" t="s">
        <v>115</v>
      </c>
      <c r="AH127" s="71" t="s">
        <v>115</v>
      </c>
      <c r="AI127" s="71" t="s">
        <v>115</v>
      </c>
      <c r="AJ127" s="71" t="s">
        <v>115</v>
      </c>
      <c r="AK127" s="71" t="s">
        <v>115</v>
      </c>
      <c r="AL127" s="71" t="s">
        <v>115</v>
      </c>
    </row>
    <row r="128" spans="1:38" x14ac:dyDescent="0.25">
      <c r="B128" s="707" t="s">
        <v>114</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08" t="s">
        <v>5</v>
      </c>
      <c r="C129" s="97">
        <f>IFERROR(C125/SUM($C125:$N125),"-")</f>
        <v>2.9081844619858743E-3</v>
      </c>
      <c r="D129" s="94">
        <f t="shared" ref="D129:N129" si="33">IFERROR(D125/SUM($C125:$N125),"-")</f>
        <v>7.0419609472372247E-2</v>
      </c>
      <c r="E129" s="94">
        <f t="shared" si="33"/>
        <v>6.7926879933527209E-2</v>
      </c>
      <c r="F129" s="94">
        <f t="shared" si="33"/>
        <v>3.2197756543415036E-2</v>
      </c>
      <c r="G129" s="94">
        <f t="shared" si="33"/>
        <v>0.25384295803905277</v>
      </c>
      <c r="H129" s="94">
        <f t="shared" si="33"/>
        <v>4.1130037390943085E-2</v>
      </c>
      <c r="I129" s="94">
        <f t="shared" si="33"/>
        <v>1.4748649771499792E-2</v>
      </c>
      <c r="J129" s="94">
        <f t="shared" si="33"/>
        <v>6.2318238471125885E-4</v>
      </c>
      <c r="K129" s="94">
        <f t="shared" si="33"/>
        <v>8.3090984628167843E-4</v>
      </c>
      <c r="L129" s="94">
        <f t="shared" si="33"/>
        <v>0.32488574989613628</v>
      </c>
      <c r="M129" s="94">
        <f t="shared" si="33"/>
        <v>0.16576651433319484</v>
      </c>
      <c r="N129" s="98">
        <f t="shared" si="33"/>
        <v>2.4719567926879935E-2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5.7999999999999996E-2</v>
      </c>
      <c r="AB129" s="94">
        <v>0.33200000000000002</v>
      </c>
      <c r="AC129" s="94">
        <v>0.128</v>
      </c>
      <c r="AD129" s="94">
        <v>6.9000000000000006E-2</v>
      </c>
      <c r="AE129" s="94">
        <v>0.252</v>
      </c>
      <c r="AF129" s="94">
        <v>3.3000000000000002E-2</v>
      </c>
      <c r="AG129" s="94">
        <v>2.2000000000000002E-2</v>
      </c>
      <c r="AH129" s="94">
        <v>4.4000000000000004E-2</v>
      </c>
      <c r="AI129" s="94" t="s">
        <v>115</v>
      </c>
      <c r="AJ129" s="94">
        <v>5.9000000000000004E-2</v>
      </c>
      <c r="AK129" s="94" t="s">
        <v>115</v>
      </c>
      <c r="AL129" s="94">
        <v>2E-3</v>
      </c>
    </row>
    <row r="130" spans="1:38" x14ac:dyDescent="0.25">
      <c r="B130" s="710" t="s">
        <v>6</v>
      </c>
      <c r="C130" s="99">
        <f t="shared" ref="C130:N131" si="35">IFERROR(C126/SUM($C126:$N126),"-")</f>
        <v>1.2972810234865136E-2</v>
      </c>
      <c r="D130" s="83">
        <f t="shared" si="35"/>
        <v>9.5968032583166302E-2</v>
      </c>
      <c r="E130" s="83">
        <f t="shared" si="35"/>
        <v>7.8305361154574024E-2</v>
      </c>
      <c r="F130" s="83">
        <f t="shared" si="35"/>
        <v>3.9168913309186489E-2</v>
      </c>
      <c r="G130" s="83">
        <f t="shared" si="35"/>
        <v>0.24596358226116238</v>
      </c>
      <c r="H130" s="83">
        <f t="shared" si="35"/>
        <v>7.3017381547262672E-2</v>
      </c>
      <c r="I130" s="83">
        <f t="shared" si="35"/>
        <v>7.9886927774921682E-3</v>
      </c>
      <c r="J130" s="83">
        <f t="shared" si="35"/>
        <v>8.7415997132338948E-3</v>
      </c>
      <c r="K130" s="83">
        <f t="shared" si="35"/>
        <v>8.3473935947463835E-4</v>
      </c>
      <c r="L130" s="83">
        <f t="shared" si="35"/>
        <v>0.23005489703219456</v>
      </c>
      <c r="M130" s="83">
        <f t="shared" si="35"/>
        <v>0.17160806427529546</v>
      </c>
      <c r="N130" s="100">
        <f t="shared" si="35"/>
        <v>3.5375925752092266E-2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5.4000000000000006E-2</v>
      </c>
      <c r="AB130" s="83">
        <v>0.32400000000000001</v>
      </c>
      <c r="AC130" s="83">
        <v>0.11199999999999999</v>
      </c>
      <c r="AD130" s="83">
        <v>4.2000000000000003E-2</v>
      </c>
      <c r="AE130" s="83">
        <v>0.23100000000000001</v>
      </c>
      <c r="AF130" s="83">
        <v>7.0999999999999994E-2</v>
      </c>
      <c r="AG130" s="83">
        <v>0.01</v>
      </c>
      <c r="AH130" s="83">
        <v>0.06</v>
      </c>
      <c r="AI130" s="83" t="s">
        <v>115</v>
      </c>
      <c r="AJ130" s="83">
        <v>9.6000000000000002E-2</v>
      </c>
      <c r="AK130" s="83" t="s">
        <v>115</v>
      </c>
      <c r="AL130" s="83" t="s">
        <v>115</v>
      </c>
    </row>
    <row r="131" spans="1:38" ht="15.75" thickBot="1" x14ac:dyDescent="0.3">
      <c r="B131" s="712" t="s">
        <v>104</v>
      </c>
      <c r="C131" s="101">
        <f t="shared" si="35"/>
        <v>1.9304471256210078E-2</v>
      </c>
      <c r="D131" s="95">
        <f t="shared" si="35"/>
        <v>0.10943931866572038</v>
      </c>
      <c r="E131" s="95">
        <f t="shared" si="35"/>
        <v>8.9283179559971615E-2</v>
      </c>
      <c r="F131" s="95">
        <f t="shared" si="35"/>
        <v>2.4272533711852378E-2</v>
      </c>
      <c r="G131" s="95">
        <f t="shared" si="35"/>
        <v>0.29410929737402414</v>
      </c>
      <c r="H131" s="95">
        <f t="shared" si="35"/>
        <v>8.9709013484740946E-2</v>
      </c>
      <c r="I131" s="95">
        <f t="shared" si="35"/>
        <v>1.3768630234208658E-2</v>
      </c>
      <c r="J131" s="95">
        <f t="shared" si="35"/>
        <v>5.6777856635911996E-3</v>
      </c>
      <c r="K131" s="95">
        <f t="shared" si="35"/>
        <v>7.0972320794889996E-4</v>
      </c>
      <c r="L131" s="95">
        <f t="shared" si="35"/>
        <v>3.1227821149751598E-3</v>
      </c>
      <c r="M131" s="95">
        <f t="shared" si="35"/>
        <v>0.30688431511710434</v>
      </c>
      <c r="N131" s="102">
        <f t="shared" si="35"/>
        <v>4.3718949609652238E-2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3.7000000000000005E-2</v>
      </c>
      <c r="AB131" s="95">
        <v>0.41</v>
      </c>
      <c r="AC131" s="95">
        <v>0.129</v>
      </c>
      <c r="AD131" s="95">
        <v>3.7999999999999999E-2</v>
      </c>
      <c r="AE131" s="95">
        <v>0.20100000000000001</v>
      </c>
      <c r="AF131" s="95">
        <v>3.6000000000000004E-2</v>
      </c>
      <c r="AG131" s="95" t="s">
        <v>115</v>
      </c>
      <c r="AH131" s="95">
        <v>0.04</v>
      </c>
      <c r="AI131" s="95" t="s">
        <v>115</v>
      </c>
      <c r="AJ131" s="95">
        <v>9.9000000000000005E-2</v>
      </c>
      <c r="AK131" s="95">
        <v>5.0000000000000001E-3</v>
      </c>
      <c r="AL131" s="95">
        <v>5.0000000000000001E-3</v>
      </c>
    </row>
    <row r="133" spans="1:38" ht="17.25" x14ac:dyDescent="0.25">
      <c r="A133" s="727" t="s">
        <v>121</v>
      </c>
    </row>
    <row r="134" spans="1:38" x14ac:dyDescent="0.25">
      <c r="A134" s="727"/>
    </row>
    <row r="135" spans="1:38" x14ac:dyDescent="0.25">
      <c r="C135" s="794" t="s">
        <v>111</v>
      </c>
      <c r="D135" s="795"/>
      <c r="E135" s="795"/>
      <c r="F135" s="795"/>
      <c r="G135" s="795"/>
      <c r="H135" s="795"/>
      <c r="I135" s="795"/>
      <c r="J135" s="798"/>
      <c r="K135" s="795" t="s">
        <v>112</v>
      </c>
      <c r="L135" s="795"/>
      <c r="M135" s="795"/>
      <c r="N135" s="795"/>
    </row>
    <row r="136" spans="1:38" x14ac:dyDescent="0.25">
      <c r="B136" s="704"/>
      <c r="C136" s="799" t="str">
        <f>$A$1</f>
        <v>West Dunbartonshire</v>
      </c>
      <c r="D136" s="800"/>
      <c r="E136" s="800"/>
      <c r="F136" s="800"/>
      <c r="G136" s="799" t="s">
        <v>71</v>
      </c>
      <c r="H136" s="800"/>
      <c r="I136" s="800"/>
      <c r="J136" s="802"/>
      <c r="K136" s="800" t="str">
        <f>$A$1</f>
        <v>West Dunbartonshire</v>
      </c>
      <c r="L136" s="800"/>
      <c r="M136" s="800"/>
      <c r="N136" s="800"/>
    </row>
    <row r="137" spans="1:38" ht="27" thickBot="1" x14ac:dyDescent="0.3">
      <c r="B137" s="64" t="s">
        <v>47</v>
      </c>
      <c r="C137" s="141" t="s">
        <v>122</v>
      </c>
      <c r="D137" s="140" t="s">
        <v>48</v>
      </c>
      <c r="E137" s="140" t="s">
        <v>49</v>
      </c>
      <c r="F137" s="140" t="s">
        <v>46</v>
      </c>
      <c r="G137" s="141" t="s">
        <v>122</v>
      </c>
      <c r="H137" s="140" t="s">
        <v>48</v>
      </c>
      <c r="I137" s="140" t="s">
        <v>49</v>
      </c>
      <c r="J137" s="243" t="s">
        <v>46</v>
      </c>
      <c r="K137" s="140" t="s">
        <v>122</v>
      </c>
      <c r="L137" s="140" t="s">
        <v>48</v>
      </c>
      <c r="M137" s="140" t="s">
        <v>49</v>
      </c>
      <c r="N137" s="140" t="s">
        <v>46</v>
      </c>
    </row>
    <row r="138" spans="1:38" x14ac:dyDescent="0.25">
      <c r="B138" s="187" t="s">
        <v>113</v>
      </c>
      <c r="C138" s="89"/>
      <c r="D138" s="86"/>
      <c r="E138" s="86"/>
      <c r="F138" s="86"/>
      <c r="G138" s="40"/>
      <c r="H138" s="174"/>
      <c r="I138" s="174"/>
      <c r="J138" s="180"/>
      <c r="K138" s="174"/>
      <c r="L138" s="174"/>
      <c r="M138" s="174"/>
      <c r="N138" s="174"/>
    </row>
    <row r="139" spans="1:38" x14ac:dyDescent="0.25">
      <c r="B139" s="709" t="s">
        <v>5</v>
      </c>
      <c r="C139" s="157">
        <v>925</v>
      </c>
      <c r="D139" s="158">
        <v>2256</v>
      </c>
      <c r="E139" s="158">
        <v>288</v>
      </c>
      <c r="F139" s="158">
        <v>177</v>
      </c>
      <c r="G139" s="157">
        <v>13867</v>
      </c>
      <c r="H139" s="158">
        <v>33440</v>
      </c>
      <c r="I139" s="158">
        <v>9127</v>
      </c>
      <c r="J139" s="181">
        <v>8067</v>
      </c>
      <c r="K139" s="175" t="s">
        <v>115</v>
      </c>
      <c r="L139" s="176" t="s">
        <v>115</v>
      </c>
      <c r="M139" s="176" t="s">
        <v>115</v>
      </c>
      <c r="N139" s="176" t="s">
        <v>115</v>
      </c>
    </row>
    <row r="140" spans="1:38" x14ac:dyDescent="0.25">
      <c r="B140" s="711" t="s">
        <v>6</v>
      </c>
      <c r="C140" s="161">
        <v>1943</v>
      </c>
      <c r="D140" s="162">
        <v>3963</v>
      </c>
      <c r="E140" s="162">
        <v>493</v>
      </c>
      <c r="F140" s="162">
        <f>SUM(F150:G150)</f>
        <v>581</v>
      </c>
      <c r="G140" s="161">
        <v>23012</v>
      </c>
      <c r="H140" s="162">
        <v>54932</v>
      </c>
      <c r="I140" s="162">
        <v>13782</v>
      </c>
      <c r="J140" s="182">
        <f>SUM(K150:L150)</f>
        <v>13996</v>
      </c>
      <c r="K140" s="177" t="s">
        <v>115</v>
      </c>
      <c r="L140" s="704" t="s">
        <v>115</v>
      </c>
      <c r="M140" s="704" t="s">
        <v>115</v>
      </c>
      <c r="N140" s="704" t="s">
        <v>115</v>
      </c>
    </row>
    <row r="141" spans="1:38" x14ac:dyDescent="0.25">
      <c r="B141" s="188" t="s">
        <v>104</v>
      </c>
      <c r="C141" s="166">
        <v>2028</v>
      </c>
      <c r="D141" s="167">
        <v>4009</v>
      </c>
      <c r="E141" s="167">
        <v>554</v>
      </c>
      <c r="F141" s="167">
        <f>SUM(F151:G151)</f>
        <v>649</v>
      </c>
      <c r="G141" s="166">
        <v>28876.974999999999</v>
      </c>
      <c r="H141" s="167">
        <v>61388.249999999993</v>
      </c>
      <c r="I141" s="167">
        <v>15273.17</v>
      </c>
      <c r="J141" s="183">
        <f>SUM(K151:L151)</f>
        <v>17278.355</v>
      </c>
      <c r="K141" s="178" t="s">
        <v>115</v>
      </c>
      <c r="L141" s="179" t="s">
        <v>115</v>
      </c>
      <c r="M141" s="179" t="s">
        <v>115</v>
      </c>
      <c r="N141" s="179" t="s">
        <v>115</v>
      </c>
    </row>
    <row r="142" spans="1:38" x14ac:dyDescent="0.25">
      <c r="B142" s="528" t="s">
        <v>114</v>
      </c>
      <c r="C142" s="718"/>
      <c r="D142" s="731"/>
      <c r="E142" s="731"/>
      <c r="F142" s="731"/>
      <c r="G142" s="186"/>
      <c r="H142" s="704"/>
      <c r="I142" s="704"/>
      <c r="J142" s="173"/>
    </row>
    <row r="143" spans="1:38" x14ac:dyDescent="0.25">
      <c r="B143" s="709" t="s">
        <v>5</v>
      </c>
      <c r="C143" s="97">
        <f>IFERROR(C139/SUM($C139:$F139),"-")</f>
        <v>0.25370268787712563</v>
      </c>
      <c r="D143" s="94">
        <f t="shared" ref="D143:F143" si="37">IFERROR(D139/SUM($C139:$F139),"-")</f>
        <v>0.61876028524410309</v>
      </c>
      <c r="E143" s="94">
        <f t="shared" si="37"/>
        <v>7.8990674712013167E-2</v>
      </c>
      <c r="F143" s="94">
        <f t="shared" si="37"/>
        <v>4.8546352166758094E-2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0.53100000000000003</v>
      </c>
      <c r="L143" s="94">
        <v>0.35299999999999998</v>
      </c>
      <c r="M143" s="94">
        <v>0.1</v>
      </c>
      <c r="N143" s="94">
        <v>2E-3</v>
      </c>
    </row>
    <row r="144" spans="1:38" x14ac:dyDescent="0.25">
      <c r="B144" s="711" t="s">
        <v>6</v>
      </c>
      <c r="C144" s="99">
        <f t="shared" ref="C144:F145" si="38">IFERROR(C140/SUM($C140:$F140),"-")</f>
        <v>0.27836676217765044</v>
      </c>
      <c r="D144" s="83">
        <f t="shared" si="38"/>
        <v>0.56776504297994268</v>
      </c>
      <c r="E144" s="83">
        <f t="shared" si="38"/>
        <v>7.0630372492836671E-2</v>
      </c>
      <c r="F144" s="83">
        <f t="shared" si="38"/>
        <v>8.3237822349570195E-2</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0.53400000000000003</v>
      </c>
      <c r="L144" s="83">
        <v>0.39</v>
      </c>
      <c r="M144" s="83">
        <v>7.0000000000000007E-2</v>
      </c>
      <c r="N144" s="83" t="s">
        <v>115</v>
      </c>
    </row>
    <row r="145" spans="1:32" ht="15.75" thickBot="1" x14ac:dyDescent="0.3">
      <c r="B145" s="714" t="s">
        <v>104</v>
      </c>
      <c r="C145" s="101">
        <f t="shared" si="38"/>
        <v>0.28011049723756903</v>
      </c>
      <c r="D145" s="95">
        <f t="shared" si="38"/>
        <v>0.55372928176795577</v>
      </c>
      <c r="E145" s="95">
        <f t="shared" si="38"/>
        <v>7.6519337016574582E-2</v>
      </c>
      <c r="F145" s="95">
        <f t="shared" si="38"/>
        <v>8.9640883977900557E-2</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0.56600000000000006</v>
      </c>
      <c r="L145" s="95">
        <v>0.33600000000000002</v>
      </c>
      <c r="M145" s="95">
        <v>8.900000000000001E-2</v>
      </c>
      <c r="N145" s="95">
        <v>5.0000000000000001E-3</v>
      </c>
    </row>
    <row r="147" spans="1:32" x14ac:dyDescent="0.25">
      <c r="B147" s="704"/>
      <c r="C147" s="794" t="str">
        <f>$A$1</f>
        <v>West Dunbartonshire</v>
      </c>
      <c r="D147" s="795"/>
      <c r="E147" s="795"/>
      <c r="F147" s="795"/>
      <c r="G147" s="796"/>
      <c r="H147" s="795" t="s">
        <v>71</v>
      </c>
      <c r="I147" s="795"/>
      <c r="J147" s="795"/>
      <c r="K147" s="795"/>
      <c r="L147" s="795"/>
      <c r="M147" s="9"/>
      <c r="N147" s="9"/>
      <c r="Q147" s="807"/>
      <c r="R147" s="807"/>
      <c r="S147" s="807"/>
      <c r="T147" s="807"/>
      <c r="U147" s="807"/>
      <c r="V147" s="807"/>
      <c r="W147" s="807"/>
    </row>
    <row r="148" spans="1:32" ht="39.75" thickBot="1" x14ac:dyDescent="0.3">
      <c r="B148" s="39" t="s">
        <v>47</v>
      </c>
      <c r="C148" s="144" t="s">
        <v>122</v>
      </c>
      <c r="D148" s="145" t="s">
        <v>48</v>
      </c>
      <c r="E148" s="145" t="s">
        <v>49</v>
      </c>
      <c r="F148" s="145" t="s">
        <v>123</v>
      </c>
      <c r="G148" s="146" t="s">
        <v>46</v>
      </c>
      <c r="H148" s="145" t="s">
        <v>122</v>
      </c>
      <c r="I148" s="145" t="s">
        <v>48</v>
      </c>
      <c r="J148" s="145" t="s">
        <v>49</v>
      </c>
      <c r="K148" s="145" t="s">
        <v>123</v>
      </c>
      <c r="L148" s="145" t="s">
        <v>46</v>
      </c>
    </row>
    <row r="149" spans="1:32" x14ac:dyDescent="0.25">
      <c r="B149" s="165" t="s">
        <v>70</v>
      </c>
      <c r="C149" s="89"/>
      <c r="D149" s="86"/>
      <c r="E149" s="86"/>
      <c r="F149" s="86"/>
      <c r="G149" s="195"/>
      <c r="H149" s="174"/>
      <c r="I149" s="174"/>
      <c r="J149" s="174"/>
      <c r="K149" s="174"/>
      <c r="L149" s="174"/>
    </row>
    <row r="150" spans="1:32" x14ac:dyDescent="0.25">
      <c r="B150" s="708" t="s">
        <v>6</v>
      </c>
      <c r="C150" s="157">
        <v>1943</v>
      </c>
      <c r="D150" s="158">
        <v>3963</v>
      </c>
      <c r="E150" s="158">
        <v>493</v>
      </c>
      <c r="F150" s="158">
        <v>151</v>
      </c>
      <c r="G150" s="196">
        <v>430</v>
      </c>
      <c r="H150" s="158">
        <v>23012</v>
      </c>
      <c r="I150" s="158">
        <v>54932</v>
      </c>
      <c r="J150" s="158">
        <v>13782</v>
      </c>
      <c r="K150" s="158">
        <v>4236</v>
      </c>
      <c r="L150" s="158">
        <v>9760</v>
      </c>
      <c r="Q150" s="172"/>
    </row>
    <row r="151" spans="1:32" x14ac:dyDescent="0.25">
      <c r="B151" s="193" t="s">
        <v>104</v>
      </c>
      <c r="C151" s="197">
        <v>2028</v>
      </c>
      <c r="D151" s="194">
        <v>4009</v>
      </c>
      <c r="E151" s="194">
        <v>554</v>
      </c>
      <c r="F151" s="194">
        <v>180</v>
      </c>
      <c r="G151" s="198">
        <v>469</v>
      </c>
      <c r="H151" s="194">
        <v>28876.974999999999</v>
      </c>
      <c r="I151" s="194">
        <v>61388.249999999993</v>
      </c>
      <c r="J151" s="194">
        <v>15273.17</v>
      </c>
      <c r="K151" s="194">
        <v>4421.5249999999996</v>
      </c>
      <c r="L151" s="194">
        <v>12856.83</v>
      </c>
      <c r="Q151" s="172"/>
    </row>
    <row r="152" spans="1:32" x14ac:dyDescent="0.25">
      <c r="B152" s="707" t="s">
        <v>105</v>
      </c>
      <c r="C152" s="718"/>
      <c r="D152" s="731"/>
      <c r="E152" s="731"/>
      <c r="F152" s="731"/>
      <c r="G152" s="96"/>
      <c r="H152" s="731"/>
      <c r="I152" s="704"/>
      <c r="J152" s="704"/>
      <c r="K152" s="704"/>
      <c r="L152" s="704"/>
      <c r="M152" s="704"/>
      <c r="N152" s="704"/>
      <c r="O152" s="704"/>
      <c r="P152" s="704"/>
    </row>
    <row r="153" spans="1:32" x14ac:dyDescent="0.25">
      <c r="B153" s="708" t="s">
        <v>6</v>
      </c>
      <c r="C153" s="97">
        <f>IFERROR(C150/SUM($C150:$G150),"-")</f>
        <v>0.27836676217765044</v>
      </c>
      <c r="D153" s="94">
        <f t="shared" ref="D153:G154" si="39">IFERROR(D150/SUM($C150:$G150),"-")</f>
        <v>0.56776504297994268</v>
      </c>
      <c r="E153" s="94">
        <f t="shared" si="39"/>
        <v>7.0630372492836671E-2</v>
      </c>
      <c r="F153" s="94">
        <f t="shared" si="39"/>
        <v>2.163323782234957E-2</v>
      </c>
      <c r="G153" s="98">
        <f t="shared" si="39"/>
        <v>6.1604584527220632E-2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4"/>
      <c r="O153" s="704"/>
      <c r="P153" s="704"/>
    </row>
    <row r="154" spans="1:32" ht="15.75" thickBot="1" x14ac:dyDescent="0.3">
      <c r="B154" s="191" t="s">
        <v>104</v>
      </c>
      <c r="C154" s="199">
        <f>IFERROR(C151/SUM($C151:$G151),"-")</f>
        <v>0.28011049723756903</v>
      </c>
      <c r="D154" s="192">
        <f t="shared" si="39"/>
        <v>0.55372928176795577</v>
      </c>
      <c r="E154" s="192">
        <f t="shared" si="39"/>
        <v>7.6519337016574582E-2</v>
      </c>
      <c r="F154" s="192">
        <f t="shared" si="39"/>
        <v>2.4861878453038673E-2</v>
      </c>
      <c r="G154" s="200">
        <f t="shared" si="39"/>
        <v>6.4779005524861877E-2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4"/>
      <c r="O154" s="704"/>
      <c r="P154" s="704"/>
    </row>
    <row r="156" spans="1:32" ht="17.25" x14ac:dyDescent="0.25">
      <c r="A156" s="727" t="s">
        <v>50</v>
      </c>
    </row>
    <row r="157" spans="1:32" x14ac:dyDescent="0.25">
      <c r="A157" s="727"/>
    </row>
    <row r="158" spans="1:32" x14ac:dyDescent="0.25">
      <c r="C158" s="794" t="str">
        <f>$A$1</f>
        <v>West Dunbartonshire</v>
      </c>
      <c r="D158" s="795"/>
      <c r="E158" s="795"/>
      <c r="F158" s="795"/>
      <c r="G158" s="795"/>
      <c r="H158" s="795"/>
      <c r="I158" s="795"/>
      <c r="J158" s="795"/>
      <c r="K158" s="795"/>
      <c r="L158" s="795"/>
      <c r="M158" s="795"/>
      <c r="N158" s="795"/>
      <c r="O158" s="795"/>
      <c r="P158" s="795"/>
      <c r="Q158" s="808"/>
      <c r="R158" s="809" t="s">
        <v>71</v>
      </c>
      <c r="S158" s="795"/>
      <c r="T158" s="795"/>
      <c r="U158" s="795"/>
      <c r="V158" s="795"/>
      <c r="W158" s="795"/>
      <c r="X158" s="795"/>
      <c r="Y158" s="795"/>
      <c r="Z158" s="795"/>
      <c r="AA158" s="795"/>
      <c r="AB158" s="795"/>
      <c r="AC158" s="795"/>
      <c r="AD158" s="795"/>
      <c r="AE158" s="795"/>
      <c r="AF158" s="795"/>
    </row>
    <row r="159" spans="1:32" x14ac:dyDescent="0.25">
      <c r="B159" s="12"/>
      <c r="C159" s="810" t="s">
        <v>51</v>
      </c>
      <c r="D159" s="811"/>
      <c r="E159" s="811"/>
      <c r="F159" s="811"/>
      <c r="G159" s="811"/>
      <c r="H159" s="811"/>
      <c r="I159" s="811"/>
      <c r="J159" s="812"/>
      <c r="K159" s="811" t="s">
        <v>52</v>
      </c>
      <c r="L159" s="811"/>
      <c r="M159" s="811"/>
      <c r="N159" s="811"/>
      <c r="O159" s="811"/>
      <c r="P159" s="811"/>
      <c r="Q159" s="813"/>
      <c r="R159" s="814" t="s">
        <v>51</v>
      </c>
      <c r="S159" s="811"/>
      <c r="T159" s="811"/>
      <c r="U159" s="811"/>
      <c r="V159" s="811"/>
      <c r="W159" s="811"/>
      <c r="X159" s="811"/>
      <c r="Y159" s="812"/>
      <c r="Z159" s="811" t="s">
        <v>52</v>
      </c>
      <c r="AA159" s="811"/>
      <c r="AB159" s="811"/>
      <c r="AC159" s="811"/>
      <c r="AD159" s="811"/>
      <c r="AE159" s="811"/>
      <c r="AF159" s="811"/>
    </row>
    <row r="160" spans="1:32" x14ac:dyDescent="0.25">
      <c r="B160" s="12"/>
      <c r="C160" s="816" t="s">
        <v>53</v>
      </c>
      <c r="D160" s="817"/>
      <c r="E160" s="817"/>
      <c r="F160" s="817"/>
      <c r="G160" s="817" t="s">
        <v>54</v>
      </c>
      <c r="H160" s="817"/>
      <c r="I160" s="817"/>
      <c r="J160" s="14"/>
      <c r="K160" s="815" t="s">
        <v>55</v>
      </c>
      <c r="L160" s="815"/>
      <c r="M160" s="815"/>
      <c r="N160" s="815" t="s">
        <v>56</v>
      </c>
      <c r="O160" s="815"/>
      <c r="P160" s="815"/>
      <c r="Q160" s="225"/>
      <c r="R160" s="818" t="s">
        <v>53</v>
      </c>
      <c r="S160" s="817"/>
      <c r="T160" s="817"/>
      <c r="U160" s="817"/>
      <c r="V160" s="817" t="s">
        <v>54</v>
      </c>
      <c r="W160" s="817"/>
      <c r="X160" s="817"/>
      <c r="Y160" s="14"/>
      <c r="Z160" s="815" t="s">
        <v>55</v>
      </c>
      <c r="AA160" s="815"/>
      <c r="AB160" s="815"/>
      <c r="AC160" s="815" t="s">
        <v>56</v>
      </c>
      <c r="AD160" s="815"/>
      <c r="AE160" s="815"/>
      <c r="AF160" s="12"/>
    </row>
    <row r="161" spans="1:32" ht="52.5" thickBot="1" x14ac:dyDescent="0.3">
      <c r="B161" s="13" t="s">
        <v>57</v>
      </c>
      <c r="C161" s="235" t="s">
        <v>124</v>
      </c>
      <c r="D161" s="236" t="s">
        <v>125</v>
      </c>
      <c r="E161" s="236" t="s">
        <v>126</v>
      </c>
      <c r="F161" s="237" t="s">
        <v>67</v>
      </c>
      <c r="G161" s="238" t="s">
        <v>58</v>
      </c>
      <c r="H161" s="236" t="s">
        <v>127</v>
      </c>
      <c r="I161" s="239" t="s">
        <v>68</v>
      </c>
      <c r="J161" s="240" t="s">
        <v>59</v>
      </c>
      <c r="K161" s="236" t="s">
        <v>60</v>
      </c>
      <c r="L161" s="236" t="s">
        <v>61</v>
      </c>
      <c r="M161" s="237" t="s">
        <v>62</v>
      </c>
      <c r="N161" s="238" t="s">
        <v>63</v>
      </c>
      <c r="O161" s="236" t="s">
        <v>64</v>
      </c>
      <c r="P161" s="239" t="s">
        <v>65</v>
      </c>
      <c r="Q161" s="241" t="s">
        <v>66</v>
      </c>
      <c r="R161" s="235" t="s">
        <v>124</v>
      </c>
      <c r="S161" s="236" t="s">
        <v>125</v>
      </c>
      <c r="T161" s="236" t="s">
        <v>126</v>
      </c>
      <c r="U161" s="237" t="s">
        <v>67</v>
      </c>
      <c r="V161" s="238" t="s">
        <v>58</v>
      </c>
      <c r="W161" s="236" t="s">
        <v>127</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31"/>
    </row>
    <row r="163" spans="1:32" x14ac:dyDescent="0.25">
      <c r="B163" s="708" t="s">
        <v>6</v>
      </c>
      <c r="C163" s="157">
        <v>794.17500000000007</v>
      </c>
      <c r="D163" s="158" t="s">
        <v>115</v>
      </c>
      <c r="E163" s="158">
        <v>26.815000000000001</v>
      </c>
      <c r="F163" s="213">
        <v>820.99000000000012</v>
      </c>
      <c r="G163" s="209">
        <v>737.05700000000002</v>
      </c>
      <c r="H163" s="158">
        <v>34.6</v>
      </c>
      <c r="I163" s="217">
        <v>771.65700000000004</v>
      </c>
      <c r="J163" s="204">
        <f>SUM(F163,I163)</f>
        <v>1592.6470000000002</v>
      </c>
      <c r="K163" s="158">
        <v>2286.4270000000001</v>
      </c>
      <c r="L163" s="158">
        <v>680.69599999999991</v>
      </c>
      <c r="M163" s="223">
        <f>SUM(K163:L163)</f>
        <v>2967.123</v>
      </c>
      <c r="N163" s="209">
        <v>1583.6890000000001</v>
      </c>
      <c r="O163" s="158">
        <v>902.22500000000002</v>
      </c>
      <c r="P163" s="221">
        <f>SUM(N163:O163)</f>
        <v>2485.9140000000002</v>
      </c>
      <c r="Q163" s="227">
        <f>SUM(M163,P163)</f>
        <v>5453.0370000000003</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400</v>
      </c>
      <c r="D164" s="194">
        <v>43</v>
      </c>
      <c r="E164" s="194">
        <v>64</v>
      </c>
      <c r="F164" s="214">
        <v>882</v>
      </c>
      <c r="G164" s="210">
        <v>686</v>
      </c>
      <c r="H164" s="194">
        <v>247</v>
      </c>
      <c r="I164" s="218">
        <v>937</v>
      </c>
      <c r="J164" s="205">
        <f>SUM(F164,I164)</f>
        <v>1819</v>
      </c>
      <c r="K164" s="194">
        <v>2487</v>
      </c>
      <c r="L164" s="194">
        <v>685</v>
      </c>
      <c r="M164" s="224">
        <f>SUM(K164:L164)</f>
        <v>3172</v>
      </c>
      <c r="N164" s="210">
        <v>1292</v>
      </c>
      <c r="O164" s="194">
        <v>919</v>
      </c>
      <c r="P164" s="222">
        <f>SUM(N164:O164)</f>
        <v>2211</v>
      </c>
      <c r="Q164" s="228">
        <f>SUM(M164,P164)</f>
        <v>5383</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07"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31"/>
    </row>
    <row r="166" spans="1:32" x14ac:dyDescent="0.25">
      <c r="B166" s="708" t="s">
        <v>6</v>
      </c>
      <c r="C166" s="97">
        <f>IFERROR(C163/SUM($J163,$Q163),"-")</f>
        <v>0.11271794193438139</v>
      </c>
      <c r="D166" s="94" t="str">
        <f t="shared" ref="D166:Q167" si="41">IFERROR(D163/SUM($J163,$Q163),"-")</f>
        <v>-</v>
      </c>
      <c r="E166" s="94">
        <f t="shared" si="41"/>
        <v>3.8058760512109258E-3</v>
      </c>
      <c r="F166" s="215">
        <f t="shared" si="41"/>
        <v>0.11652381798559233</v>
      </c>
      <c r="G166" s="211">
        <f t="shared" si="41"/>
        <v>0.10461113498703603</v>
      </c>
      <c r="H166" s="94">
        <f t="shared" si="41"/>
        <v>4.910807808014098E-3</v>
      </c>
      <c r="I166" s="219">
        <f t="shared" si="41"/>
        <v>0.10952194279505013</v>
      </c>
      <c r="J166" s="750">
        <f t="shared" si="41"/>
        <v>0.22604576078064245</v>
      </c>
      <c r="K166" s="94">
        <f t="shared" si="41"/>
        <v>0.32451455387440026</v>
      </c>
      <c r="L166" s="94">
        <f t="shared" si="41"/>
        <v>9.6611769701848663E-2</v>
      </c>
      <c r="M166" s="215">
        <f t="shared" si="41"/>
        <v>0.42112632357624896</v>
      </c>
      <c r="N166" s="211">
        <f t="shared" si="41"/>
        <v>0.22477434412329592</v>
      </c>
      <c r="O166" s="94">
        <f t="shared" si="41"/>
        <v>0.1280535715198127</v>
      </c>
      <c r="P166" s="219">
        <f t="shared" si="41"/>
        <v>0.35282791564310861</v>
      </c>
      <c r="Q166" s="752">
        <f t="shared" si="41"/>
        <v>0.77395423921935758</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750">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754">
        <f t="shared" si="42"/>
        <v>0.71152973396706576</v>
      </c>
    </row>
    <row r="167" spans="1:32" ht="15.75" thickBot="1" x14ac:dyDescent="0.3">
      <c r="B167" s="191" t="s">
        <v>104</v>
      </c>
      <c r="C167" s="199">
        <f>IFERROR(C164/SUM($J164,$Q164),"-")</f>
        <v>5.5540127742293804E-2</v>
      </c>
      <c r="D167" s="192">
        <f t="shared" si="41"/>
        <v>5.9705637322965844E-3</v>
      </c>
      <c r="E167" s="192">
        <f t="shared" si="41"/>
        <v>8.8864204387670096E-3</v>
      </c>
      <c r="F167" s="216">
        <f t="shared" si="41"/>
        <v>0.12246598167175785</v>
      </c>
      <c r="G167" s="212">
        <f t="shared" si="41"/>
        <v>9.5251319078033886E-2</v>
      </c>
      <c r="H167" s="192">
        <f t="shared" si="41"/>
        <v>3.4296028880866428E-2</v>
      </c>
      <c r="I167" s="220">
        <f t="shared" si="41"/>
        <v>0.13010274923632326</v>
      </c>
      <c r="J167" s="751">
        <f t="shared" si="41"/>
        <v>0.25256873090808107</v>
      </c>
      <c r="K167" s="192">
        <f t="shared" si="41"/>
        <v>0.34532074423771175</v>
      </c>
      <c r="L167" s="192">
        <f t="shared" si="41"/>
        <v>9.511246875867814E-2</v>
      </c>
      <c r="M167" s="216">
        <f t="shared" si="41"/>
        <v>0.44043321299638988</v>
      </c>
      <c r="N167" s="212">
        <f t="shared" si="41"/>
        <v>0.179394612607609</v>
      </c>
      <c r="O167" s="192">
        <f t="shared" si="41"/>
        <v>0.12760344348792002</v>
      </c>
      <c r="P167" s="220">
        <f t="shared" si="41"/>
        <v>0.30699805609552899</v>
      </c>
      <c r="Q167" s="753">
        <f t="shared" si="41"/>
        <v>0.74743126909191893</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751">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755">
        <f t="shared" si="42"/>
        <v>0.72469895109629301</v>
      </c>
    </row>
    <row r="168" spans="1:32" x14ac:dyDescent="0.25">
      <c r="F168" s="24"/>
      <c r="U168" s="24"/>
    </row>
    <row r="169" spans="1:32" x14ac:dyDescent="0.25">
      <c r="A169" s="15" t="s">
        <v>69</v>
      </c>
    </row>
    <row r="170" spans="1:32" x14ac:dyDescent="0.25">
      <c r="A170" s="15" t="s">
        <v>120</v>
      </c>
    </row>
    <row r="171" spans="1:32" x14ac:dyDescent="0.25">
      <c r="A171" s="15" t="s">
        <v>119</v>
      </c>
    </row>
    <row r="172" spans="1:32" x14ac:dyDescent="0.25">
      <c r="A172" s="15" t="s">
        <v>128</v>
      </c>
    </row>
    <row r="173" spans="1:32" x14ac:dyDescent="0.25">
      <c r="A173" s="15" t="s">
        <v>129</v>
      </c>
    </row>
    <row r="174" spans="1:32" x14ac:dyDescent="0.25">
      <c r="A174" s="15" t="s">
        <v>130</v>
      </c>
    </row>
    <row r="175" spans="1:32" x14ac:dyDescent="0.25">
      <c r="A175" s="15" t="s">
        <v>131</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28" location="'Notes &amp; Caveats'!A17" display="Table C2.2 Money and Welfare Rights Advice Clients by Age Bracket in 2017/18, 2018/19 and 2019/201" xr:uid="{FF454CAA-8CB5-4FB2-B8B0-5BEDDBE67DE8}"/>
    <hyperlink ref="A81" location="'Notes &amp; Caveats'!A18" display="Table C2.5 Money and Welfare Rights Advice Clients by Household Income in 2017/18, 2018/19 and 2019/20 2" xr:uid="{321B0B2C-22B5-4864-8AC5-D12F52305FD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793" t="s">
        <v>102</v>
      </c>
      <c r="B1" s="793"/>
      <c r="C1" s="793"/>
      <c r="E1" s="705"/>
      <c r="O1" s="16"/>
    </row>
    <row r="2" spans="1:15" x14ac:dyDescent="0.25">
      <c r="A2" s="6" t="s">
        <v>141</v>
      </c>
    </row>
    <row r="3" spans="1:15" s="726" customFormat="1" x14ac:dyDescent="0.25">
      <c r="A3" s="297" t="s">
        <v>0</v>
      </c>
    </row>
    <row r="4" spans="1:15" s="244" customFormat="1" x14ac:dyDescent="0.25">
      <c r="A4" s="245"/>
    </row>
    <row r="5" spans="1:15" s="244" customFormat="1" x14ac:dyDescent="0.25">
      <c r="A5" s="280" t="s">
        <v>70</v>
      </c>
      <c r="C5" s="281" t="s">
        <v>155</v>
      </c>
    </row>
    <row r="6" spans="1:15" s="244" customFormat="1" x14ac:dyDescent="0.25">
      <c r="A6" s="280" t="s">
        <v>154</v>
      </c>
      <c r="C6" s="281" t="s">
        <v>156</v>
      </c>
    </row>
    <row r="7" spans="1:15" x14ac:dyDescent="0.25">
      <c r="H7" s="244"/>
      <c r="I7" s="244"/>
      <c r="J7" s="244"/>
      <c r="K7" s="244"/>
    </row>
    <row r="8" spans="1:15" ht="17.25" x14ac:dyDescent="0.25">
      <c r="A8" s="245" t="s">
        <v>157</v>
      </c>
      <c r="B8" s="244"/>
      <c r="C8" s="244"/>
      <c r="D8" s="244"/>
      <c r="E8" s="244"/>
      <c r="G8" s="244"/>
      <c r="H8" s="244"/>
      <c r="I8" s="244"/>
      <c r="J8" s="244"/>
      <c r="K8" s="244"/>
    </row>
    <row r="9" spans="1:15" s="244" customFormat="1" x14ac:dyDescent="0.25">
      <c r="A9" s="245"/>
    </row>
    <row r="10" spans="1:15" s="244" customFormat="1" x14ac:dyDescent="0.25">
      <c r="A10" s="245"/>
      <c r="B10" s="823" t="s">
        <v>70</v>
      </c>
      <c r="C10" s="794" t="str">
        <f>$A$1</f>
        <v>West Dunbartonshire</v>
      </c>
      <c r="D10" s="795"/>
      <c r="E10" s="795"/>
      <c r="F10" s="795"/>
      <c r="G10" s="795"/>
      <c r="H10" s="796"/>
      <c r="I10" s="795" t="s">
        <v>71</v>
      </c>
      <c r="J10" s="795"/>
      <c r="K10" s="795"/>
      <c r="L10" s="795"/>
      <c r="M10" s="795"/>
      <c r="N10" s="795"/>
    </row>
    <row r="11" spans="1:15" x14ac:dyDescent="0.25">
      <c r="A11" s="244"/>
      <c r="B11" s="823"/>
      <c r="C11" s="819" t="s">
        <v>113</v>
      </c>
      <c r="D11" s="820"/>
      <c r="E11" s="821"/>
      <c r="F11" s="820" t="s">
        <v>114</v>
      </c>
      <c r="G11" s="820"/>
      <c r="H11" s="824"/>
      <c r="I11" s="819" t="s">
        <v>113</v>
      </c>
      <c r="J11" s="820"/>
      <c r="K11" s="821"/>
      <c r="L11" s="822" t="s">
        <v>114</v>
      </c>
      <c r="M11" s="822"/>
      <c r="N11" s="822"/>
    </row>
    <row r="12" spans="1:15" ht="18" thickBot="1" x14ac:dyDescent="0.3">
      <c r="A12" s="244"/>
      <c r="B12" s="3" t="s">
        <v>335</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142</v>
      </c>
      <c r="C13" s="255">
        <v>91</v>
      </c>
      <c r="D13" s="256">
        <v>107</v>
      </c>
      <c r="E13" s="257">
        <v>83</v>
      </c>
      <c r="F13" s="258">
        <f>IFERROR(C13/SUM(C$13:C$24),"-")</f>
        <v>3.8380430198228593E-2</v>
      </c>
      <c r="G13" s="258">
        <f t="shared" ref="G13:H13" si="0">IFERROR(D13/SUM(D$13:D$24),"-")</f>
        <v>4.2595541401273883E-2</v>
      </c>
      <c r="H13" s="259">
        <f t="shared" si="0"/>
        <v>3.9243498817966904E-2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143</v>
      </c>
      <c r="C14" s="261">
        <v>145</v>
      </c>
      <c r="D14" s="262">
        <v>165</v>
      </c>
      <c r="E14" s="263">
        <v>161</v>
      </c>
      <c r="F14" s="31">
        <f t="shared" ref="F14:F24" si="2">IFERROR(C14/SUM(C$13:C$24),"-")</f>
        <v>6.1155630535638973E-2</v>
      </c>
      <c r="G14" s="31">
        <f t="shared" ref="G14:G24" si="3">IFERROR(D14/SUM(D$13:D$24),"-")</f>
        <v>6.5684713375796178E-2</v>
      </c>
      <c r="H14" s="264">
        <f t="shared" ref="H14:H24" si="4">IFERROR(E14/SUM(E$13:E$24),"-")</f>
        <v>7.6122931442080377E-2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144</v>
      </c>
      <c r="C15" s="255">
        <v>95</v>
      </c>
      <c r="D15" s="256">
        <v>30</v>
      </c>
      <c r="E15" s="257">
        <v>79</v>
      </c>
      <c r="F15" s="258">
        <f t="shared" si="2"/>
        <v>4.006748207507381E-2</v>
      </c>
      <c r="G15" s="258">
        <f t="shared" si="3"/>
        <v>1.194267515923567E-2</v>
      </c>
      <c r="H15" s="259">
        <f t="shared" si="4"/>
        <v>3.7352245862884159E-2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145</v>
      </c>
      <c r="C16" s="261">
        <v>543</v>
      </c>
      <c r="D16" s="262">
        <v>558</v>
      </c>
      <c r="E16" s="263">
        <v>531</v>
      </c>
      <c r="F16" s="31">
        <f t="shared" si="2"/>
        <v>0.22901729228173767</v>
      </c>
      <c r="G16" s="31">
        <f t="shared" si="3"/>
        <v>0.22213375796178345</v>
      </c>
      <c r="H16" s="264">
        <f t="shared" si="4"/>
        <v>0.25106382978723402</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146</v>
      </c>
      <c r="C17" s="255">
        <v>239</v>
      </c>
      <c r="D17" s="256">
        <v>160</v>
      </c>
      <c r="E17" s="257">
        <v>175</v>
      </c>
      <c r="F17" s="258">
        <f t="shared" si="2"/>
        <v>0.10080134964150148</v>
      </c>
      <c r="G17" s="258">
        <f t="shared" si="3"/>
        <v>6.3694267515923567E-2</v>
      </c>
      <c r="H17" s="259">
        <f t="shared" si="4"/>
        <v>8.2742316784869971E-2</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147</v>
      </c>
      <c r="C18" s="261">
        <v>34</v>
      </c>
      <c r="D18" s="262">
        <v>74</v>
      </c>
      <c r="E18" s="263">
        <v>29</v>
      </c>
      <c r="F18" s="31">
        <f t="shared" si="2"/>
        <v>1.433994095318431E-2</v>
      </c>
      <c r="G18" s="31">
        <f t="shared" si="3"/>
        <v>2.945859872611465E-2</v>
      </c>
      <c r="H18" s="264">
        <f t="shared" si="4"/>
        <v>1.3711583924349883E-2</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152</v>
      </c>
      <c r="C19" s="255">
        <v>24</v>
      </c>
      <c r="D19" s="256">
        <v>22</v>
      </c>
      <c r="E19" s="257">
        <v>35</v>
      </c>
      <c r="F19" s="258">
        <f t="shared" si="2"/>
        <v>1.0122311261071278E-2</v>
      </c>
      <c r="G19" s="258">
        <f t="shared" si="3"/>
        <v>8.7579617834394902E-3</v>
      </c>
      <c r="H19" s="259">
        <f t="shared" si="4"/>
        <v>1.6548463356973995E-2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148</v>
      </c>
      <c r="C20" s="261">
        <v>421</v>
      </c>
      <c r="D20" s="262">
        <v>382</v>
      </c>
      <c r="E20" s="263">
        <v>426</v>
      </c>
      <c r="F20" s="31">
        <f t="shared" si="2"/>
        <v>0.17756221003795866</v>
      </c>
      <c r="G20" s="31">
        <f t="shared" si="3"/>
        <v>0.15207006369426751</v>
      </c>
      <c r="H20" s="264">
        <f t="shared" si="4"/>
        <v>0.20141843971631207</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149</v>
      </c>
      <c r="C21" s="255">
        <v>11</v>
      </c>
      <c r="D21" s="256">
        <v>0</v>
      </c>
      <c r="E21" s="257">
        <v>13</v>
      </c>
      <c r="F21" s="258">
        <f t="shared" si="2"/>
        <v>4.6393926613243356E-3</v>
      </c>
      <c r="G21" s="258">
        <f t="shared" si="3"/>
        <v>0</v>
      </c>
      <c r="H21" s="259">
        <f t="shared" si="4"/>
        <v>6.1465721040189127E-3</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153</v>
      </c>
      <c r="C22" s="261">
        <v>237</v>
      </c>
      <c r="D22" s="262">
        <v>298</v>
      </c>
      <c r="E22" s="263">
        <v>147</v>
      </c>
      <c r="F22" s="31">
        <f t="shared" si="2"/>
        <v>9.9957823703078874E-2</v>
      </c>
      <c r="G22" s="31">
        <f t="shared" si="3"/>
        <v>0.11863057324840764</v>
      </c>
      <c r="H22" s="264">
        <f t="shared" si="4"/>
        <v>6.9503546099290783E-2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150</v>
      </c>
      <c r="C23" s="255">
        <v>141</v>
      </c>
      <c r="D23" s="256">
        <v>119</v>
      </c>
      <c r="E23" s="257">
        <v>101</v>
      </c>
      <c r="F23" s="258">
        <f t="shared" si="2"/>
        <v>5.9468578658793757E-2</v>
      </c>
      <c r="G23" s="258">
        <f t="shared" si="3"/>
        <v>4.7372611464968156E-2</v>
      </c>
      <c r="H23" s="259">
        <f t="shared" si="4"/>
        <v>4.7754137115839243E-2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390</v>
      </c>
      <c r="D24" s="262">
        <v>597</v>
      </c>
      <c r="E24" s="263">
        <v>335</v>
      </c>
      <c r="F24" s="31">
        <f t="shared" si="2"/>
        <v>0.16448755799240827</v>
      </c>
      <c r="G24" s="31">
        <f t="shared" si="3"/>
        <v>0.2376592356687898</v>
      </c>
      <c r="H24" s="264">
        <f t="shared" si="4"/>
        <v>0.15839243498817968</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151</v>
      </c>
      <c r="C25" s="266">
        <v>2371</v>
      </c>
      <c r="D25" s="267">
        <v>2512</v>
      </c>
      <c r="E25" s="268">
        <v>2115</v>
      </c>
      <c r="F25" s="269"/>
      <c r="G25" s="269"/>
      <c r="H25" s="270"/>
      <c r="I25" s="266">
        <v>56055</v>
      </c>
      <c r="J25" s="267">
        <v>43593</v>
      </c>
      <c r="K25" s="268">
        <v>35038.15</v>
      </c>
      <c r="L25" s="269"/>
      <c r="M25" s="269"/>
      <c r="N25" s="269"/>
      <c r="O25" s="246"/>
    </row>
    <row r="26" spans="1:15" x14ac:dyDescent="0.25">
      <c r="B26" s="648"/>
      <c r="C26" s="172"/>
      <c r="D26" s="172"/>
      <c r="E26" s="172"/>
      <c r="F26" s="648"/>
      <c r="G26" s="648"/>
      <c r="H26" s="648"/>
      <c r="I26" s="172"/>
      <c r="J26" s="172"/>
      <c r="K26" s="172"/>
      <c r="L26" s="648"/>
    </row>
    <row r="27" spans="1:15" ht="17.25" x14ac:dyDescent="0.25">
      <c r="A27" s="245" t="s">
        <v>158</v>
      </c>
      <c r="B27" s="244"/>
      <c r="C27" s="244"/>
      <c r="D27" s="244"/>
      <c r="E27" s="244"/>
      <c r="G27" s="244"/>
      <c r="H27" s="24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23" t="s">
        <v>154</v>
      </c>
      <c r="C29" s="794" t="str">
        <f>$A$1</f>
        <v>West Dunbartonshire</v>
      </c>
      <c r="D29" s="795"/>
      <c r="E29" s="795"/>
      <c r="F29" s="795"/>
      <c r="G29" s="795"/>
      <c r="H29" s="796"/>
      <c r="I29" s="795" t="s">
        <v>71</v>
      </c>
      <c r="J29" s="795"/>
      <c r="K29" s="795"/>
      <c r="L29" s="795"/>
      <c r="M29" s="795"/>
      <c r="N29" s="795"/>
    </row>
    <row r="30" spans="1:15" x14ac:dyDescent="0.25">
      <c r="A30" s="244"/>
      <c r="B30" s="823"/>
      <c r="C30" s="819" t="s">
        <v>113</v>
      </c>
      <c r="D30" s="820"/>
      <c r="E30" s="821"/>
      <c r="F30" s="820" t="s">
        <v>114</v>
      </c>
      <c r="G30" s="820"/>
      <c r="H30" s="824"/>
      <c r="I30" s="819" t="s">
        <v>113</v>
      </c>
      <c r="J30" s="820"/>
      <c r="K30" s="821"/>
      <c r="L30" s="822" t="s">
        <v>114</v>
      </c>
      <c r="M30" s="822"/>
      <c r="N30" s="822"/>
    </row>
    <row r="31" spans="1:15" ht="18" thickBot="1" x14ac:dyDescent="0.3">
      <c r="A31" s="244"/>
      <c r="B31" s="3" t="s">
        <v>335</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142</v>
      </c>
      <c r="C32" s="271">
        <v>110283.9</v>
      </c>
      <c r="D32" s="272">
        <v>162392.97449999998</v>
      </c>
      <c r="E32" s="273">
        <v>107919.88</v>
      </c>
      <c r="F32" s="258">
        <f>IFERROR(C32/SUM(C$32:C$43),"-")</f>
        <v>1.4871360384329676E-2</v>
      </c>
      <c r="G32" s="258">
        <f t="shared" ref="G32:H43" si="8">IFERROR(D32/SUM(D$32:D$43),"-")</f>
        <v>2.3170176064663903E-2</v>
      </c>
      <c r="H32" s="259">
        <f t="shared" si="8"/>
        <v>1.6126489389868451E-2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143</v>
      </c>
      <c r="C33" s="274">
        <v>424576.85</v>
      </c>
      <c r="D33" s="275">
        <v>369952.2058</v>
      </c>
      <c r="E33" s="276">
        <v>355850.84</v>
      </c>
      <c r="F33" s="31">
        <f t="shared" ref="F33:F43" si="12">IFERROR(C33/SUM(C$32:C$43),"-")</f>
        <v>5.7252557691498784E-2</v>
      </c>
      <c r="G33" s="31">
        <f t="shared" si="8"/>
        <v>5.278465875934045E-2</v>
      </c>
      <c r="H33" s="264">
        <f t="shared" si="8"/>
        <v>5.3174862644730293E-2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144</v>
      </c>
      <c r="C34" s="271">
        <v>120472.79</v>
      </c>
      <c r="D34" s="272">
        <v>119744.62752000001</v>
      </c>
      <c r="E34" s="273">
        <v>112521.72</v>
      </c>
      <c r="F34" s="258">
        <f t="shared" si="12"/>
        <v>1.6245293071750894E-2</v>
      </c>
      <c r="G34" s="258">
        <f t="shared" si="8"/>
        <v>1.7085123977675518E-2</v>
      </c>
      <c r="H34" s="259">
        <f t="shared" si="8"/>
        <v>1.6814143267299304E-2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145</v>
      </c>
      <c r="C35" s="274">
        <v>2387515.4</v>
      </c>
      <c r="D35" s="275">
        <v>2404551.8758399999</v>
      </c>
      <c r="E35" s="276">
        <v>2329774.21</v>
      </c>
      <c r="F35" s="31">
        <f t="shared" si="12"/>
        <v>0.32194728275420997</v>
      </c>
      <c r="G35" s="31">
        <f t="shared" si="8"/>
        <v>0.34308066892284594</v>
      </c>
      <c r="H35" s="264">
        <f t="shared" si="8"/>
        <v>0.34813862912332882</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146</v>
      </c>
      <c r="C36" s="271">
        <v>1261328.69</v>
      </c>
      <c r="D36" s="272">
        <v>765421.79875999992</v>
      </c>
      <c r="E36" s="273">
        <v>819989.71</v>
      </c>
      <c r="F36" s="258">
        <f t="shared" si="12"/>
        <v>0.17008532988119252</v>
      </c>
      <c r="G36" s="258">
        <f t="shared" si="8"/>
        <v>0.10921012990621058</v>
      </c>
      <c r="H36" s="259">
        <f t="shared" si="8"/>
        <v>0.12253122740792806</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147</v>
      </c>
      <c r="C37" s="274">
        <v>515916.61</v>
      </c>
      <c r="D37" s="275">
        <v>219730.94670000003</v>
      </c>
      <c r="E37" s="276">
        <v>475819.27</v>
      </c>
      <c r="F37" s="31">
        <f t="shared" si="12"/>
        <v>6.9569373549282026E-2</v>
      </c>
      <c r="G37" s="31">
        <f t="shared" si="8"/>
        <v>3.135113903523136E-2</v>
      </c>
      <c r="H37" s="264">
        <f t="shared" si="8"/>
        <v>7.1101769286158883E-2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152</v>
      </c>
      <c r="C38" s="271">
        <v>29665.480000000003</v>
      </c>
      <c r="D38" s="272">
        <v>58234.689080000004</v>
      </c>
      <c r="E38" s="273">
        <v>77246.17</v>
      </c>
      <c r="F38" s="258">
        <f t="shared" si="12"/>
        <v>4.0002760516641535E-3</v>
      </c>
      <c r="G38" s="258">
        <f t="shared" si="8"/>
        <v>8.3089062393802045E-3</v>
      </c>
      <c r="H38" s="259">
        <f t="shared" si="8"/>
        <v>1.1542910730747426E-2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148</v>
      </c>
      <c r="C39" s="274">
        <v>879890.38</v>
      </c>
      <c r="D39" s="275">
        <v>812924.84783999994</v>
      </c>
      <c r="E39" s="276">
        <v>796417.48</v>
      </c>
      <c r="F39" s="31">
        <f t="shared" si="12"/>
        <v>0.11864983864086041</v>
      </c>
      <c r="G39" s="31">
        <f t="shared" si="8"/>
        <v>0.11598784928835031</v>
      </c>
      <c r="H39" s="264">
        <f t="shared" si="8"/>
        <v>0.1190088243345505</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149</v>
      </c>
      <c r="C40" s="271">
        <v>23017.66</v>
      </c>
      <c r="D40" s="272">
        <v>0</v>
      </c>
      <c r="E40" s="273">
        <v>62192.91</v>
      </c>
      <c r="F40" s="258">
        <f t="shared" si="12"/>
        <v>3.1038430547339168E-3</v>
      </c>
      <c r="G40" s="258">
        <f t="shared" si="8"/>
        <v>0</v>
      </c>
      <c r="H40" s="259">
        <f t="shared" si="8"/>
        <v>9.2934990591172217E-3</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153</v>
      </c>
      <c r="C41" s="274">
        <v>1200700.5699999998</v>
      </c>
      <c r="D41" s="275">
        <v>966445.97450000001</v>
      </c>
      <c r="E41" s="276">
        <v>841031.5</v>
      </c>
      <c r="F41" s="31">
        <f t="shared" si="12"/>
        <v>0.16190986073343488</v>
      </c>
      <c r="G41" s="31">
        <f t="shared" si="8"/>
        <v>0.13789219302803449</v>
      </c>
      <c r="H41" s="264">
        <f t="shared" si="8"/>
        <v>0.12567550632279381</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150</v>
      </c>
      <c r="C42" s="271">
        <v>130753.23</v>
      </c>
      <c r="D42" s="272">
        <v>121194.12067999999</v>
      </c>
      <c r="E42" s="273">
        <v>102972.87</v>
      </c>
      <c r="F42" s="258">
        <f t="shared" si="12"/>
        <v>1.7631570925086496E-2</v>
      </c>
      <c r="G42" s="258">
        <f t="shared" si="8"/>
        <v>1.7291937183881834E-2</v>
      </c>
      <c r="H42" s="259">
        <f t="shared" si="8"/>
        <v>1.5387256689863843E-2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331736.65000000002</v>
      </c>
      <c r="D43" s="275">
        <v>1008112.90962</v>
      </c>
      <c r="E43" s="276">
        <v>610351.06000000006</v>
      </c>
      <c r="F43" s="31">
        <f t="shared" si="12"/>
        <v>4.4733413261956095E-2</v>
      </c>
      <c r="G43" s="31">
        <f t="shared" si="8"/>
        <v>0.14383721759438559</v>
      </c>
      <c r="H43" s="264">
        <f t="shared" si="8"/>
        <v>9.1204881743613533E-2</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151</v>
      </c>
      <c r="C44" s="277">
        <v>7415858.2100000018</v>
      </c>
      <c r="D44" s="278">
        <v>7008706.9708399987</v>
      </c>
      <c r="E44" s="279">
        <v>6692087.6100000003</v>
      </c>
      <c r="F44" s="269">
        <f>SUM(F32:F43)</f>
        <v>0.99999999999999978</v>
      </c>
      <c r="G44" s="269">
        <f>SUM(G32:G43)</f>
        <v>1</v>
      </c>
      <c r="H44" s="269">
        <f>SUM(H32:H43)</f>
        <v>1.0000000000000002</v>
      </c>
      <c r="I44" s="277">
        <v>204057200.09000003</v>
      </c>
      <c r="J44" s="278">
        <v>186250137.23084</v>
      </c>
      <c r="K44" s="279">
        <v>130189948.97531995</v>
      </c>
      <c r="L44" s="269">
        <f>SUM(L32:L43)</f>
        <v>1.0000000000000002</v>
      </c>
      <c r="M44" s="269">
        <f>SUM(M32:M43)</f>
        <v>1</v>
      </c>
      <c r="N44" s="269">
        <f>SUM(N32:N43)</f>
        <v>1.0000000000000002</v>
      </c>
    </row>
    <row r="45" spans="1:14" x14ac:dyDescent="0.25">
      <c r="B45" s="648"/>
      <c r="C45" s="172"/>
      <c r="D45" s="172"/>
      <c r="E45" s="172"/>
      <c r="F45" s="648"/>
      <c r="G45" s="648"/>
      <c r="H45" s="648"/>
      <c r="I45" s="172"/>
      <c r="J45" s="172"/>
      <c r="K45" s="172"/>
    </row>
    <row r="47" spans="1:14" x14ac:dyDescent="0.25">
      <c r="A47" s="15" t="s">
        <v>159</v>
      </c>
    </row>
    <row r="48" spans="1:14" x14ac:dyDescent="0.25">
      <c r="A48" s="15" t="s">
        <v>352</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8EB1-8E12-4A0A-9275-EB36C522E4BE}">
  <dimension ref="A1:A2"/>
  <sheetViews>
    <sheetView workbookViewId="0">
      <selection activeCell="M16" sqref="M16"/>
    </sheetView>
  </sheetViews>
  <sheetFormatPr defaultRowHeight="15" x14ac:dyDescent="0.25"/>
  <cols>
    <col min="1" max="16384" width="9.140625" style="648"/>
  </cols>
  <sheetData>
    <row r="1" spans="1:1" s="726" customFormat="1" x14ac:dyDescent="0.25">
      <c r="A1" s="297" t="s">
        <v>0</v>
      </c>
    </row>
    <row r="2" spans="1:1" x14ac:dyDescent="0.25">
      <c r="A2" s="649" t="s">
        <v>385</v>
      </c>
    </row>
  </sheetData>
  <hyperlinks>
    <hyperlink ref="A1" location="Contents!A1" display="Return to Contents" xr:uid="{6EE71F6C-D930-4034-9E5B-418DA864FFC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93" t="s">
        <v>102</v>
      </c>
      <c r="B1" s="793"/>
      <c r="C1" s="793"/>
      <c r="O1" s="285"/>
    </row>
    <row r="2" spans="1:24" x14ac:dyDescent="0.25">
      <c r="A2" s="284" t="s">
        <v>160</v>
      </c>
      <c r="B2" s="283"/>
      <c r="C2" s="283"/>
      <c r="D2" s="283"/>
      <c r="E2" s="283"/>
      <c r="F2" s="283"/>
      <c r="G2" s="283"/>
      <c r="H2" s="283"/>
      <c r="I2" s="283"/>
      <c r="J2" s="283"/>
      <c r="K2" s="283"/>
      <c r="L2" s="283"/>
      <c r="O2" s="283"/>
    </row>
    <row r="3" spans="1:24" s="726" customFormat="1" x14ac:dyDescent="0.25">
      <c r="A3" s="297" t="s">
        <v>0</v>
      </c>
    </row>
    <row r="4" spans="1:24" s="288" customFormat="1" x14ac:dyDescent="0.25">
      <c r="A4" s="289"/>
    </row>
    <row r="5" spans="1:24" s="288" customFormat="1" x14ac:dyDescent="0.25">
      <c r="A5" s="280" t="s">
        <v>165</v>
      </c>
      <c r="C5" s="281" t="s">
        <v>168</v>
      </c>
    </row>
    <row r="6" spans="1:24" s="288" customFormat="1" x14ac:dyDescent="0.25">
      <c r="A6" s="280" t="s">
        <v>167</v>
      </c>
      <c r="C6" s="281" t="s">
        <v>169</v>
      </c>
    </row>
    <row r="7" spans="1:24" x14ac:dyDescent="0.25">
      <c r="A7" s="280"/>
      <c r="B7" s="283"/>
      <c r="C7" s="285"/>
      <c r="D7" s="283"/>
      <c r="E7" s="283"/>
      <c r="F7" s="283"/>
      <c r="G7" s="283"/>
      <c r="H7" s="283"/>
      <c r="I7" s="283"/>
      <c r="J7" s="283"/>
      <c r="K7" s="283"/>
      <c r="L7" s="283"/>
      <c r="O7" s="283"/>
    </row>
    <row r="8" spans="1:24" x14ac:dyDescent="0.25">
      <c r="A8" s="297" t="s">
        <v>172</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794" t="str">
        <f>$A$1</f>
        <v>West Dunbartonshire</v>
      </c>
      <c r="D10" s="795"/>
      <c r="E10" s="796"/>
      <c r="F10" s="795" t="s">
        <v>71</v>
      </c>
      <c r="G10" s="795"/>
      <c r="H10" s="795"/>
      <c r="I10" s="283"/>
      <c r="J10" s="288"/>
      <c r="K10" s="288"/>
      <c r="L10" s="288"/>
      <c r="M10" s="288"/>
      <c r="N10" s="288"/>
      <c r="O10" s="288"/>
      <c r="P10" s="288"/>
      <c r="Q10" s="288"/>
      <c r="R10" s="288"/>
      <c r="S10" s="288"/>
      <c r="T10" s="288"/>
      <c r="U10" s="288"/>
      <c r="V10" s="288"/>
      <c r="W10" s="288"/>
      <c r="X10" s="288"/>
    </row>
    <row r="11" spans="1:24" ht="15.75" thickBot="1" x14ac:dyDescent="0.3">
      <c r="A11" s="283"/>
      <c r="B11" s="316" t="s">
        <v>166</v>
      </c>
      <c r="C11" s="300" t="s">
        <v>163</v>
      </c>
      <c r="D11" s="301" t="s">
        <v>164</v>
      </c>
      <c r="E11" s="293" t="s">
        <v>162</v>
      </c>
      <c r="F11" s="301" t="s">
        <v>163</v>
      </c>
      <c r="G11" s="301" t="s">
        <v>164</v>
      </c>
      <c r="H11" s="292" t="s">
        <v>162</v>
      </c>
      <c r="I11" s="283"/>
      <c r="J11" s="288"/>
      <c r="K11" s="288"/>
      <c r="L11" s="288"/>
      <c r="M11" s="288"/>
      <c r="N11" s="288"/>
      <c r="O11" s="288"/>
      <c r="P11" s="288"/>
      <c r="Q11" s="288"/>
      <c r="R11" s="288"/>
      <c r="S11" s="288"/>
      <c r="T11" s="288"/>
      <c r="U11" s="288"/>
      <c r="V11" s="288"/>
      <c r="W11" s="288"/>
      <c r="X11" s="288"/>
    </row>
    <row r="12" spans="1:24" x14ac:dyDescent="0.25">
      <c r="A12" s="283"/>
      <c r="B12" s="165" t="s">
        <v>113</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19.600000000000001</v>
      </c>
      <c r="D13" s="308">
        <v>4</v>
      </c>
      <c r="E13" s="309">
        <f>SUM(C13:D13)</f>
        <v>23.6</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20.260000000000002</v>
      </c>
      <c r="D14" s="311">
        <v>3.9</v>
      </c>
      <c r="E14" s="312">
        <f t="shared" ref="E14:E15" si="0">SUM(C14:D14)</f>
        <v>24.16</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v>21.5</v>
      </c>
      <c r="D15" s="330">
        <v>10.8</v>
      </c>
      <c r="E15" s="331">
        <f t="shared" si="0"/>
        <v>32.299999999999997</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114</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0.83050847457627119</v>
      </c>
      <c r="D17" s="253">
        <f>IFERROR(D13/$E13,"-")</f>
        <v>0.16949152542372881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0.83857615894039739</v>
      </c>
      <c r="D18" s="254">
        <f t="shared" si="2"/>
        <v>0.16142384105960264</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0.66563467492260064</v>
      </c>
      <c r="D19" s="303">
        <f t="shared" si="4"/>
        <v>0.33436532507739941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173</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25" t="s">
        <v>161</v>
      </c>
      <c r="C23" s="794" t="str">
        <f>$A$1</f>
        <v>West Dunbartonshire</v>
      </c>
      <c r="D23" s="795"/>
      <c r="E23" s="796"/>
      <c r="F23" s="795" t="s">
        <v>71</v>
      </c>
      <c r="G23" s="795"/>
      <c r="H23" s="795"/>
      <c r="I23" s="288"/>
      <c r="J23" s="288"/>
      <c r="K23" s="288"/>
    </row>
    <row r="24" spans="1:24" ht="15.75" thickBot="1" x14ac:dyDescent="0.3">
      <c r="A24" s="288"/>
      <c r="B24" s="826"/>
      <c r="C24" s="300" t="s">
        <v>163</v>
      </c>
      <c r="D24" s="301" t="s">
        <v>164</v>
      </c>
      <c r="E24" s="293" t="s">
        <v>162</v>
      </c>
      <c r="F24" s="301" t="s">
        <v>163</v>
      </c>
      <c r="G24" s="301" t="s">
        <v>164</v>
      </c>
      <c r="H24" s="292" t="s">
        <v>162</v>
      </c>
      <c r="I24" s="288"/>
      <c r="J24" s="288"/>
      <c r="K24" s="288"/>
    </row>
    <row r="25" spans="1:24" x14ac:dyDescent="0.25">
      <c r="A25" s="288"/>
      <c r="B25" s="165" t="s">
        <v>113</v>
      </c>
      <c r="C25" s="40"/>
      <c r="D25" s="174"/>
      <c r="E25" s="195"/>
      <c r="F25" s="174"/>
      <c r="G25" s="174"/>
      <c r="H25" s="174"/>
      <c r="I25" s="288"/>
      <c r="J25" s="288"/>
      <c r="K25" s="288"/>
    </row>
    <row r="26" spans="1:24" x14ac:dyDescent="0.25">
      <c r="A26" s="288"/>
      <c r="B26" s="320" t="s">
        <v>5</v>
      </c>
      <c r="C26" s="307">
        <v>0</v>
      </c>
      <c r="D26" s="308" t="s">
        <v>115</v>
      </c>
      <c r="E26" s="309">
        <f>SUM(C26:D26)</f>
        <v>0</v>
      </c>
      <c r="F26" s="307">
        <v>0</v>
      </c>
      <c r="G26" s="308">
        <v>403.49</v>
      </c>
      <c r="H26" s="313">
        <f>SUM(F26:G26)</f>
        <v>403.49</v>
      </c>
      <c r="I26" s="288"/>
      <c r="J26" s="288"/>
      <c r="K26" s="288"/>
    </row>
    <row r="27" spans="1:24" x14ac:dyDescent="0.25">
      <c r="A27" s="288"/>
      <c r="B27" s="321" t="s">
        <v>6</v>
      </c>
      <c r="C27" s="310">
        <v>0</v>
      </c>
      <c r="D27" s="311">
        <v>7.9</v>
      </c>
      <c r="E27" s="312">
        <f t="shared" ref="E27:E28" si="6">SUM(C27:D27)</f>
        <v>7.9</v>
      </c>
      <c r="F27" s="311">
        <v>10</v>
      </c>
      <c r="G27" s="311">
        <v>403.49</v>
      </c>
      <c r="H27" s="314">
        <f t="shared" ref="H27:H28" si="7">SUM(F27:G27)</f>
        <v>413.49</v>
      </c>
      <c r="I27" s="288"/>
      <c r="J27" s="288"/>
      <c r="K27" s="288"/>
    </row>
    <row r="28" spans="1:24" x14ac:dyDescent="0.25">
      <c r="A28" s="288"/>
      <c r="B28" s="328" t="s">
        <v>104</v>
      </c>
      <c r="C28" s="329" t="s">
        <v>397</v>
      </c>
      <c r="D28" s="330">
        <v>14</v>
      </c>
      <c r="E28" s="331">
        <f t="shared" si="6"/>
        <v>14</v>
      </c>
      <c r="F28" s="330">
        <v>10</v>
      </c>
      <c r="G28" s="330">
        <v>403.49</v>
      </c>
      <c r="H28" s="332">
        <f t="shared" si="7"/>
        <v>413.49</v>
      </c>
      <c r="I28" s="288"/>
      <c r="J28" s="288"/>
      <c r="K28" s="288"/>
    </row>
    <row r="29" spans="1:24" x14ac:dyDescent="0.25">
      <c r="A29" s="288"/>
      <c r="B29" s="289" t="s">
        <v>114</v>
      </c>
      <c r="C29" s="186"/>
      <c r="D29" s="287"/>
      <c r="E29" s="294"/>
      <c r="F29" s="288"/>
      <c r="G29" s="288"/>
      <c r="H29" s="288"/>
      <c r="I29" s="288"/>
      <c r="J29" s="288"/>
      <c r="K29" s="288"/>
    </row>
    <row r="30" spans="1:24" x14ac:dyDescent="0.25">
      <c r="A30" s="288"/>
      <c r="B30" s="290" t="s">
        <v>5</v>
      </c>
      <c r="C30" s="296" t="str">
        <f>IFERROR(C26/$E26,"-")</f>
        <v>-</v>
      </c>
      <c r="D30" s="253" t="str">
        <f>IFERROR(D26/$E26,"-")</f>
        <v>-</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2" display="Table I1.1 Number of Local Authority Funded FTE Staff by Type of Provision in 2017/18, 2018/19 and 2019/20" xr:uid="{0B5546BE-6771-476C-9787-40B1BBA9B58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21" sqref="A2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793" t="s">
        <v>102</v>
      </c>
      <c r="B1" s="793"/>
      <c r="C1" s="793"/>
      <c r="O1" s="297"/>
    </row>
    <row r="2" spans="1:15" x14ac:dyDescent="0.25">
      <c r="A2" s="289" t="s">
        <v>170</v>
      </c>
    </row>
    <row r="3" spans="1:15" s="726" customFormat="1" x14ac:dyDescent="0.25">
      <c r="A3" s="297" t="s">
        <v>0</v>
      </c>
    </row>
    <row r="4" spans="1:15" x14ac:dyDescent="0.25">
      <c r="A4" s="289"/>
    </row>
    <row r="5" spans="1:15" x14ac:dyDescent="0.25">
      <c r="A5" s="280" t="s">
        <v>171</v>
      </c>
      <c r="C5" s="281" t="s">
        <v>182</v>
      </c>
    </row>
    <row r="6" spans="1:15" x14ac:dyDescent="0.25">
      <c r="A6" s="280" t="s">
        <v>181</v>
      </c>
      <c r="C6" s="281" t="s">
        <v>183</v>
      </c>
    </row>
    <row r="7" spans="1:15" x14ac:dyDescent="0.25">
      <c r="A7" s="280"/>
      <c r="C7" s="297"/>
    </row>
    <row r="8" spans="1:15" x14ac:dyDescent="0.25">
      <c r="A8" s="319" t="s">
        <v>175</v>
      </c>
      <c r="B8" s="286"/>
      <c r="C8" s="286"/>
      <c r="D8" s="286"/>
      <c r="E8" s="286"/>
      <c r="F8" s="318"/>
      <c r="G8" s="318"/>
      <c r="H8" s="318"/>
    </row>
    <row r="9" spans="1:15" x14ac:dyDescent="0.25">
      <c r="A9" s="289"/>
      <c r="F9" s="318"/>
      <c r="G9" s="318"/>
      <c r="H9" s="318"/>
    </row>
    <row r="10" spans="1:15" x14ac:dyDescent="0.25">
      <c r="B10" s="825" t="s">
        <v>171</v>
      </c>
      <c r="C10" s="794" t="str">
        <f>$A$1</f>
        <v>West Dunbartonshire</v>
      </c>
      <c r="D10" s="795"/>
      <c r="E10" s="796"/>
      <c r="F10" s="795" t="s">
        <v>71</v>
      </c>
      <c r="G10" s="795"/>
      <c r="H10" s="795"/>
    </row>
    <row r="11" spans="1:15" ht="15.75" thickBot="1" x14ac:dyDescent="0.3">
      <c r="B11" s="826"/>
      <c r="C11" s="300" t="s">
        <v>163</v>
      </c>
      <c r="D11" s="301" t="s">
        <v>164</v>
      </c>
      <c r="E11" s="293" t="s">
        <v>174</v>
      </c>
      <c r="F11" s="300" t="s">
        <v>163</v>
      </c>
      <c r="G11" s="301" t="s">
        <v>164</v>
      </c>
      <c r="H11" s="322" t="s">
        <v>174</v>
      </c>
    </row>
    <row r="12" spans="1:15" x14ac:dyDescent="0.25">
      <c r="B12" s="165" t="s">
        <v>113</v>
      </c>
      <c r="C12" s="40"/>
      <c r="D12" s="174"/>
      <c r="E12" s="195"/>
      <c r="F12" s="174"/>
      <c r="G12" s="174"/>
      <c r="H12" s="174"/>
    </row>
    <row r="13" spans="1:15" x14ac:dyDescent="0.25">
      <c r="B13" s="320" t="s">
        <v>5</v>
      </c>
      <c r="C13" s="317">
        <v>709947</v>
      </c>
      <c r="D13" s="323">
        <v>478589</v>
      </c>
      <c r="E13" s="326">
        <f>SUM(C13:D13)</f>
        <v>1188536</v>
      </c>
      <c r="F13" s="317">
        <v>14382414.17</v>
      </c>
      <c r="G13" s="323">
        <v>12339227.790000001</v>
      </c>
      <c r="H13" s="336">
        <f>SUM(F13:G13)</f>
        <v>26721641.960000001</v>
      </c>
    </row>
    <row r="14" spans="1:15" x14ac:dyDescent="0.25">
      <c r="B14" s="321" t="s">
        <v>6</v>
      </c>
      <c r="C14" s="324">
        <v>697189</v>
      </c>
      <c r="D14" s="325">
        <v>500280</v>
      </c>
      <c r="E14" s="327">
        <f t="shared" ref="E14:E15" si="0">SUM(C14:D14)</f>
        <v>1197469</v>
      </c>
      <c r="F14" s="324">
        <v>14914416.17</v>
      </c>
      <c r="G14" s="325">
        <v>11239610.120000001</v>
      </c>
      <c r="H14" s="337">
        <f t="shared" ref="H14" si="1">SUM(F14:G14)</f>
        <v>26154026.289999999</v>
      </c>
    </row>
    <row r="15" spans="1:15" x14ac:dyDescent="0.25">
      <c r="B15" s="328" t="s">
        <v>104</v>
      </c>
      <c r="C15" s="338">
        <v>578303</v>
      </c>
      <c r="D15" s="341">
        <v>491604</v>
      </c>
      <c r="E15" s="339">
        <f t="shared" si="0"/>
        <v>1069907</v>
      </c>
      <c r="F15" s="338">
        <v>15096719.860000001</v>
      </c>
      <c r="G15" s="341">
        <v>13098484.510000002</v>
      </c>
      <c r="H15" s="340">
        <f>SUM(F15:G15)</f>
        <v>28195204.370000005</v>
      </c>
    </row>
    <row r="16" spans="1:15" x14ac:dyDescent="0.25">
      <c r="B16" s="289" t="s">
        <v>114</v>
      </c>
      <c r="C16" s="186"/>
      <c r="D16" s="287"/>
      <c r="E16" s="294"/>
    </row>
    <row r="17" spans="1:14" x14ac:dyDescent="0.25">
      <c r="B17" s="290" t="s">
        <v>5</v>
      </c>
      <c r="C17" s="296">
        <f>IFERROR(C13/$E13,"-")</f>
        <v>0.59732898288314362</v>
      </c>
      <c r="D17" s="253">
        <f>IFERROR(D13/$E13,"-")</f>
        <v>0.40267101711685638</v>
      </c>
      <c r="E17" s="304"/>
      <c r="F17" s="253">
        <f>IFERROR(F13/$H13,"-")</f>
        <v>0.53823092875539746</v>
      </c>
      <c r="G17" s="253">
        <f>IFERROR(G13/$H13,"-")</f>
        <v>0.46176907124460254</v>
      </c>
      <c r="H17" s="253"/>
    </row>
    <row r="18" spans="1:14" x14ac:dyDescent="0.25">
      <c r="B18" s="291" t="s">
        <v>6</v>
      </c>
      <c r="C18" s="295">
        <f t="shared" ref="C18:D19" si="2">IFERROR(C14/$E14,"-")</f>
        <v>0.58221882988202622</v>
      </c>
      <c r="D18" s="254">
        <f t="shared" si="2"/>
        <v>0.41778117011797383</v>
      </c>
      <c r="E18" s="305"/>
      <c r="F18" s="254">
        <f t="shared" ref="F18:G19" si="3">IFERROR(F14/$H14,"-")</f>
        <v>0.57025316120074909</v>
      </c>
      <c r="G18" s="254">
        <f t="shared" si="3"/>
        <v>0.42974683879925096</v>
      </c>
      <c r="H18" s="254"/>
    </row>
    <row r="19" spans="1:14" ht="15.75" thickBot="1" x14ac:dyDescent="0.3">
      <c r="B19" s="299" t="s">
        <v>104</v>
      </c>
      <c r="C19" s="302">
        <f t="shared" si="2"/>
        <v>0.54051707297924023</v>
      </c>
      <c r="D19" s="303">
        <f t="shared" si="2"/>
        <v>0.45948292702075977</v>
      </c>
      <c r="E19" s="306"/>
      <c r="F19" s="303">
        <f t="shared" si="3"/>
        <v>0.53543573090972418</v>
      </c>
      <c r="G19" s="303">
        <f t="shared" si="3"/>
        <v>0.46456426909027576</v>
      </c>
      <c r="H19" s="303"/>
    </row>
    <row r="20" spans="1:14" x14ac:dyDescent="0.25">
      <c r="E20" s="342"/>
      <c r="F20" s="342"/>
      <c r="G20" s="342"/>
      <c r="H20" s="342"/>
    </row>
    <row r="21" spans="1:14" x14ac:dyDescent="0.25">
      <c r="A21" s="297" t="s">
        <v>180</v>
      </c>
      <c r="B21" s="286"/>
      <c r="C21" s="286"/>
      <c r="D21" s="286"/>
      <c r="E21" s="342"/>
      <c r="F21" s="342"/>
      <c r="G21" s="342"/>
      <c r="H21" s="342"/>
    </row>
    <row r="22" spans="1:14" x14ac:dyDescent="0.25">
      <c r="A22" s="289"/>
    </row>
    <row r="23" spans="1:14" x14ac:dyDescent="0.25">
      <c r="B23" s="825" t="s">
        <v>181</v>
      </c>
      <c r="C23" s="794" t="str">
        <f>$A$1</f>
        <v>West Dunbartonshire</v>
      </c>
      <c r="D23" s="795"/>
      <c r="E23" s="795"/>
      <c r="F23" s="795"/>
      <c r="G23" s="795"/>
      <c r="H23" s="796"/>
      <c r="I23" s="795" t="s">
        <v>71</v>
      </c>
      <c r="J23" s="795"/>
      <c r="K23" s="795"/>
      <c r="L23" s="795"/>
      <c r="M23" s="795"/>
      <c r="N23" s="795"/>
    </row>
    <row r="24" spans="1:14" ht="30.75" thickBot="1" x14ac:dyDescent="0.3">
      <c r="B24" s="825"/>
      <c r="C24" s="201" t="s">
        <v>176</v>
      </c>
      <c r="D24" s="202" t="s">
        <v>177</v>
      </c>
      <c r="E24" s="202" t="s">
        <v>178</v>
      </c>
      <c r="F24" s="202" t="s">
        <v>179</v>
      </c>
      <c r="G24" s="202" t="s">
        <v>330</v>
      </c>
      <c r="H24" s="96" t="s">
        <v>151</v>
      </c>
      <c r="I24" s="202" t="s">
        <v>176</v>
      </c>
      <c r="J24" s="202" t="s">
        <v>177</v>
      </c>
      <c r="K24" s="202" t="s">
        <v>178</v>
      </c>
      <c r="L24" s="202" t="s">
        <v>179</v>
      </c>
      <c r="M24" s="202" t="s">
        <v>46</v>
      </c>
      <c r="N24" s="352" t="s">
        <v>151</v>
      </c>
    </row>
    <row r="25" spans="1:14" x14ac:dyDescent="0.25">
      <c r="B25" s="187" t="s">
        <v>113</v>
      </c>
      <c r="C25" s="40"/>
      <c r="D25" s="174"/>
      <c r="E25" s="174"/>
      <c r="F25" s="174"/>
      <c r="G25" s="174"/>
      <c r="H25" s="195"/>
      <c r="I25" s="174"/>
      <c r="J25" s="174"/>
      <c r="K25" s="174"/>
      <c r="L25" s="174"/>
      <c r="M25" s="174"/>
      <c r="N25" s="174"/>
    </row>
    <row r="26" spans="1:14" x14ac:dyDescent="0.25">
      <c r="B26" s="344" t="s">
        <v>5</v>
      </c>
      <c r="C26" s="317">
        <v>0</v>
      </c>
      <c r="D26" s="323">
        <v>0</v>
      </c>
      <c r="E26" s="323">
        <v>41000</v>
      </c>
      <c r="F26" s="323">
        <v>0</v>
      </c>
      <c r="G26" s="323">
        <v>0</v>
      </c>
      <c r="H26" s="360">
        <f>SUM(C26:G26)</f>
        <v>41000</v>
      </c>
      <c r="I26" s="323">
        <v>447591</v>
      </c>
      <c r="J26" s="323">
        <v>517349.44</v>
      </c>
      <c r="K26" s="323">
        <v>303137.03000000003</v>
      </c>
      <c r="L26" s="323">
        <v>1660152.81</v>
      </c>
      <c r="M26" s="323">
        <v>1189735.74</v>
      </c>
      <c r="N26" s="355">
        <f>SUM(I26:M26)</f>
        <v>4117966.0200000005</v>
      </c>
    </row>
    <row r="27" spans="1:14" x14ac:dyDescent="0.25">
      <c r="B27" s="345" t="s">
        <v>6</v>
      </c>
      <c r="C27" s="324" t="s">
        <v>397</v>
      </c>
      <c r="D27" s="325" t="s">
        <v>397</v>
      </c>
      <c r="E27" s="325" t="s">
        <v>397</v>
      </c>
      <c r="F27" s="325" t="s">
        <v>397</v>
      </c>
      <c r="G27" s="325">
        <v>100000</v>
      </c>
      <c r="H27" s="361">
        <f t="shared" ref="H27:H28" si="4">SUM(C27:G27)</f>
        <v>100000</v>
      </c>
      <c r="I27" s="325">
        <v>290094</v>
      </c>
      <c r="J27" s="325">
        <v>459223.27999999997</v>
      </c>
      <c r="K27" s="325">
        <v>545522.46</v>
      </c>
      <c r="L27" s="325">
        <v>771397.88</v>
      </c>
      <c r="M27" s="325">
        <v>1977490.44</v>
      </c>
      <c r="N27" s="356">
        <f t="shared" ref="N27:N28" si="5">SUM(I27:M27)</f>
        <v>4043728.06</v>
      </c>
    </row>
    <row r="28" spans="1:14" x14ac:dyDescent="0.25">
      <c r="B28" s="358" t="s">
        <v>104</v>
      </c>
      <c r="C28" s="317" t="s">
        <v>397</v>
      </c>
      <c r="D28" s="323" t="s">
        <v>397</v>
      </c>
      <c r="E28" s="323">
        <v>68000</v>
      </c>
      <c r="F28" s="323" t="s">
        <v>397</v>
      </c>
      <c r="G28" s="323">
        <v>318699.40000000002</v>
      </c>
      <c r="H28" s="360">
        <f t="shared" si="4"/>
        <v>386699.4</v>
      </c>
      <c r="I28" s="323">
        <v>161840.16999999998</v>
      </c>
      <c r="J28" s="323">
        <v>191878.59</v>
      </c>
      <c r="K28" s="323">
        <v>274847.45999999996</v>
      </c>
      <c r="L28" s="323">
        <v>603628.26</v>
      </c>
      <c r="M28" s="323">
        <v>2221867.85</v>
      </c>
      <c r="N28" s="355">
        <f t="shared" si="5"/>
        <v>3454062.33</v>
      </c>
    </row>
    <row r="29" spans="1:14" x14ac:dyDescent="0.25">
      <c r="B29" s="359" t="s">
        <v>114</v>
      </c>
      <c r="C29" s="362"/>
      <c r="D29" s="354"/>
      <c r="E29" s="354"/>
      <c r="F29" s="354"/>
      <c r="G29" s="354"/>
      <c r="H29" s="359"/>
      <c r="I29" s="354"/>
      <c r="J29" s="354"/>
      <c r="K29" s="354"/>
      <c r="L29" s="354"/>
      <c r="M29" s="354"/>
      <c r="N29" s="353"/>
    </row>
    <row r="30" spans="1:14" x14ac:dyDescent="0.25">
      <c r="B30" s="344" t="s">
        <v>5</v>
      </c>
      <c r="C30" s="349">
        <f>IFERROR(C26/$H26,"-")</f>
        <v>0</v>
      </c>
      <c r="D30" s="253">
        <f t="shared" ref="D30:G30" si="6">IFERROR(D26/$H26,"-")</f>
        <v>0</v>
      </c>
      <c r="E30" s="253">
        <f t="shared" si="6"/>
        <v>1</v>
      </c>
      <c r="F30" s="253">
        <f t="shared" si="6"/>
        <v>0</v>
      </c>
      <c r="G30" s="253">
        <f t="shared" si="6"/>
        <v>0</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t="str">
        <f t="shared" si="8"/>
        <v>-</v>
      </c>
      <c r="E31" s="254" t="str">
        <f t="shared" si="8"/>
        <v>-</v>
      </c>
      <c r="F31" s="254" t="str">
        <f t="shared" si="8"/>
        <v>-</v>
      </c>
      <c r="G31" s="254">
        <f t="shared" si="8"/>
        <v>1</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t="str">
        <f t="shared" si="10"/>
        <v>-</v>
      </c>
      <c r="E32" s="351">
        <f t="shared" si="10"/>
        <v>0.17584718259195642</v>
      </c>
      <c r="F32" s="351" t="str">
        <f t="shared" si="10"/>
        <v>-</v>
      </c>
      <c r="G32" s="351">
        <f t="shared" si="10"/>
        <v>0.82415281740804358</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28" t="s">
        <v>354</v>
      </c>
      <c r="B34" s="342"/>
      <c r="C34" s="342"/>
      <c r="D34" s="342"/>
      <c r="E34" s="342"/>
      <c r="F34" s="342"/>
    </row>
    <row r="35" spans="1:6" x14ac:dyDescent="0.25">
      <c r="A35" s="766" t="s">
        <v>355</v>
      </c>
      <c r="B35" s="342"/>
      <c r="C35" s="342"/>
      <c r="D35" s="342"/>
      <c r="E35" s="342"/>
      <c r="F35" s="342"/>
    </row>
    <row r="36" spans="1:6" x14ac:dyDescent="0.25">
      <c r="A36" s="726"/>
      <c r="B36" s="726"/>
      <c r="C36" s="342"/>
      <c r="D36" s="342"/>
      <c r="E36" s="342"/>
      <c r="F36" s="342"/>
    </row>
    <row r="37" spans="1:6" x14ac:dyDescent="0.25">
      <c r="A37" s="726"/>
      <c r="B37" s="726"/>
      <c r="C37" s="342"/>
      <c r="D37" s="342"/>
      <c r="E37" s="342"/>
      <c r="F37" s="342"/>
    </row>
    <row r="38" spans="1:6" x14ac:dyDescent="0.25">
      <c r="A38" s="726"/>
      <c r="B38" s="726"/>
      <c r="C38" s="342"/>
      <c r="D38" s="342"/>
      <c r="E38" s="342"/>
      <c r="F38" s="342"/>
    </row>
    <row r="39" spans="1:6" x14ac:dyDescent="0.25">
      <c r="A39" s="726"/>
      <c r="B39" s="726"/>
      <c r="C39" s="342"/>
      <c r="D39" s="342"/>
      <c r="E39" s="342"/>
      <c r="F39" s="342"/>
    </row>
    <row r="40" spans="1:6" x14ac:dyDescent="0.25">
      <c r="A40" s="726"/>
      <c r="B40" s="726"/>
      <c r="C40" s="342"/>
      <c r="D40" s="342"/>
      <c r="E40" s="342"/>
      <c r="F40" s="342"/>
    </row>
    <row r="41" spans="1:6" x14ac:dyDescent="0.25">
      <c r="A41" s="726"/>
      <c r="B41" s="726"/>
      <c r="C41" s="342"/>
      <c r="D41" s="342"/>
      <c r="E41" s="342"/>
      <c r="F41" s="342"/>
    </row>
    <row r="42" spans="1:6" x14ac:dyDescent="0.25">
      <c r="A42" s="726"/>
      <c r="B42" s="726"/>
      <c r="C42" s="342"/>
      <c r="D42" s="342"/>
      <c r="E42" s="342"/>
      <c r="F42" s="342"/>
    </row>
    <row r="43" spans="1:6" x14ac:dyDescent="0.25">
      <c r="A43" s="726"/>
      <c r="B43" s="726"/>
      <c r="C43" s="342"/>
      <c r="D43" s="342"/>
      <c r="E43" s="342"/>
      <c r="F43" s="342"/>
    </row>
    <row r="44" spans="1:6" x14ac:dyDescent="0.25">
      <c r="A44" s="726"/>
      <c r="B44" s="726"/>
      <c r="C44" s="342"/>
      <c r="D44" s="342"/>
      <c r="E44" s="342"/>
      <c r="F44" s="342"/>
    </row>
    <row r="45" spans="1:6" x14ac:dyDescent="0.25">
      <c r="A45" s="726"/>
      <c r="B45" s="726"/>
      <c r="C45" s="342"/>
      <c r="D45" s="342"/>
      <c r="E45" s="342"/>
      <c r="F45" s="342"/>
    </row>
    <row r="46" spans="1:6" x14ac:dyDescent="0.25">
      <c r="A46" s="726"/>
      <c r="B46" s="726"/>
      <c r="C46" s="342"/>
      <c r="D46" s="342"/>
      <c r="E46" s="342"/>
      <c r="F46" s="342"/>
    </row>
    <row r="47" spans="1:6" x14ac:dyDescent="0.25">
      <c r="A47" s="726"/>
      <c r="B47" s="726"/>
    </row>
    <row r="48" spans="1:6" x14ac:dyDescent="0.25">
      <c r="A48" s="726"/>
      <c r="B48" s="726"/>
    </row>
    <row r="49" spans="1:2" x14ac:dyDescent="0.25">
      <c r="A49" s="726"/>
      <c r="B49" s="726"/>
    </row>
    <row r="50" spans="1:2" x14ac:dyDescent="0.25">
      <c r="A50" s="726"/>
      <c r="B50" s="726"/>
    </row>
    <row r="51" spans="1:2" x14ac:dyDescent="0.25">
      <c r="A51" s="726"/>
      <c r="B51" s="726"/>
    </row>
    <row r="52" spans="1:2" x14ac:dyDescent="0.25">
      <c r="A52" s="726"/>
      <c r="B52" s="726"/>
    </row>
    <row r="53" spans="1:2" x14ac:dyDescent="0.25">
      <c r="A53" s="726"/>
      <c r="B53" s="726"/>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21" location="'Notes &amp; Caveats'!A24" display="Table I2.2 Funding Received from Other Sources in 2017/18, 2018/19 and 2019/20" xr:uid="{4595F127-8441-43E7-BB0D-C7E9043E5E5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63" workbookViewId="0">
      <selection activeCell="A79" sqref="A79"/>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793" t="s">
        <v>102</v>
      </c>
      <c r="B1" s="793"/>
      <c r="C1" s="793"/>
    </row>
    <row r="2" spans="1:13" x14ac:dyDescent="0.25">
      <c r="A2" s="343" t="s">
        <v>184</v>
      </c>
    </row>
    <row r="3" spans="1:13" s="726" customFormat="1" x14ac:dyDescent="0.25">
      <c r="A3" s="297" t="s">
        <v>0</v>
      </c>
    </row>
    <row r="4" spans="1:13" s="475" customFormat="1" x14ac:dyDescent="0.25">
      <c r="A4" s="476"/>
    </row>
    <row r="5" spans="1:13" s="475" customFormat="1" x14ac:dyDescent="0.25">
      <c r="A5" s="280" t="s">
        <v>228</v>
      </c>
      <c r="C5" s="281" t="s">
        <v>231</v>
      </c>
    </row>
    <row r="6" spans="1:13" s="475" customFormat="1" x14ac:dyDescent="0.25">
      <c r="A6" s="280" t="s">
        <v>229</v>
      </c>
      <c r="C6" s="281" t="s">
        <v>232</v>
      </c>
    </row>
    <row r="7" spans="1:13" s="475" customFormat="1" x14ac:dyDescent="0.25">
      <c r="A7" s="280" t="s">
        <v>197</v>
      </c>
      <c r="C7" s="281" t="s">
        <v>233</v>
      </c>
    </row>
    <row r="8" spans="1:13" s="475" customFormat="1" x14ac:dyDescent="0.25">
      <c r="A8" s="280" t="s">
        <v>208</v>
      </c>
      <c r="C8" s="281" t="s">
        <v>234</v>
      </c>
    </row>
    <row r="9" spans="1:13" s="475" customFormat="1" x14ac:dyDescent="0.25">
      <c r="A9" s="280" t="s">
        <v>230</v>
      </c>
      <c r="C9" s="281" t="s">
        <v>235</v>
      </c>
    </row>
    <row r="10" spans="1:13" s="475" customFormat="1" x14ac:dyDescent="0.25">
      <c r="A10" s="280" t="s">
        <v>227</v>
      </c>
      <c r="C10" s="281" t="s">
        <v>236</v>
      </c>
    </row>
    <row r="12" spans="1:13" x14ac:dyDescent="0.25">
      <c r="A12" s="366" t="s">
        <v>189</v>
      </c>
    </row>
    <row r="14" spans="1:13" x14ac:dyDescent="0.25">
      <c r="B14" s="368"/>
      <c r="C14" s="794" t="str">
        <f>A1</f>
        <v>West Dunbartonshire</v>
      </c>
      <c r="D14" s="795"/>
      <c r="E14" s="796"/>
      <c r="F14" s="795" t="s">
        <v>71</v>
      </c>
      <c r="G14" s="795"/>
      <c r="H14" s="795"/>
      <c r="J14" s="367"/>
      <c r="K14" s="367"/>
      <c r="L14" s="367"/>
      <c r="M14" s="367"/>
    </row>
    <row r="15" spans="1:13" ht="15.75" thickBot="1" x14ac:dyDescent="0.3">
      <c r="B15" s="368" t="s">
        <v>185</v>
      </c>
      <c r="C15" s="448" t="s">
        <v>186</v>
      </c>
      <c r="D15" s="419" t="s">
        <v>187</v>
      </c>
      <c r="E15" s="420" t="s">
        <v>188</v>
      </c>
      <c r="F15" s="391" t="s">
        <v>186</v>
      </c>
      <c r="G15" s="391" t="s">
        <v>187</v>
      </c>
      <c r="H15" s="391" t="s">
        <v>188</v>
      </c>
      <c r="J15" s="367"/>
      <c r="K15" s="367"/>
      <c r="L15" s="367"/>
      <c r="M15" s="367"/>
    </row>
    <row r="16" spans="1:13" x14ac:dyDescent="0.25">
      <c r="B16" s="373" t="s">
        <v>5</v>
      </c>
      <c r="C16" s="442">
        <v>5516</v>
      </c>
      <c r="D16" s="443">
        <v>8130</v>
      </c>
      <c r="E16" s="444">
        <v>1646</v>
      </c>
      <c r="F16" s="442">
        <v>206829</v>
      </c>
      <c r="G16" s="443">
        <v>164415</v>
      </c>
      <c r="H16" s="443">
        <v>99017</v>
      </c>
      <c r="J16" s="367"/>
      <c r="K16" s="367"/>
      <c r="L16" s="367"/>
      <c r="M16" s="367"/>
    </row>
    <row r="17" spans="1:15" x14ac:dyDescent="0.25">
      <c r="B17" s="333" t="s">
        <v>6</v>
      </c>
      <c r="C17" s="170">
        <v>19862</v>
      </c>
      <c r="D17" s="163">
        <v>9563</v>
      </c>
      <c r="E17" s="164">
        <v>8112</v>
      </c>
      <c r="F17" s="163">
        <v>300510</v>
      </c>
      <c r="G17" s="163">
        <v>244637</v>
      </c>
      <c r="H17" s="163">
        <v>68653</v>
      </c>
      <c r="J17" s="367"/>
      <c r="K17" s="367"/>
      <c r="L17" s="367"/>
      <c r="M17" s="367"/>
    </row>
    <row r="18" spans="1:15" ht="15.75" thickBot="1" x14ac:dyDescent="0.3">
      <c r="B18" s="374" t="s">
        <v>104</v>
      </c>
      <c r="C18" s="445">
        <v>12467</v>
      </c>
      <c r="D18" s="446">
        <v>9507</v>
      </c>
      <c r="E18" s="447">
        <v>6447</v>
      </c>
      <c r="F18" s="446">
        <v>302659.79500000004</v>
      </c>
      <c r="G18" s="446">
        <v>249108.245</v>
      </c>
      <c r="H18" s="446">
        <v>104911.72499999999</v>
      </c>
      <c r="J18" s="367"/>
      <c r="K18" s="367"/>
      <c r="L18" s="367"/>
      <c r="M18" s="367"/>
    </row>
    <row r="19" spans="1:15" x14ac:dyDescent="0.25">
      <c r="C19" s="369"/>
      <c r="D19" s="369"/>
      <c r="E19" s="369"/>
      <c r="F19" s="369"/>
      <c r="G19" s="369"/>
      <c r="H19" s="369"/>
      <c r="J19" s="367"/>
      <c r="K19" s="367"/>
      <c r="L19" s="367"/>
      <c r="M19" s="367"/>
    </row>
    <row r="20" spans="1:15" x14ac:dyDescent="0.25">
      <c r="A20" s="297" t="s">
        <v>190</v>
      </c>
      <c r="C20" s="369"/>
      <c r="D20" s="369"/>
      <c r="E20" s="369"/>
      <c r="F20" s="369"/>
      <c r="G20" s="369"/>
      <c r="H20" s="369"/>
    </row>
    <row r="22" spans="1:15" x14ac:dyDescent="0.25">
      <c r="C22" s="794" t="str">
        <f>$A$1</f>
        <v>West Dunbartonshire</v>
      </c>
      <c r="D22" s="795"/>
      <c r="E22" s="795"/>
      <c r="F22" s="795"/>
      <c r="G22" s="795"/>
      <c r="H22" s="796"/>
      <c r="I22" s="794" t="s">
        <v>71</v>
      </c>
      <c r="J22" s="795"/>
      <c r="K22" s="795"/>
      <c r="L22" s="795"/>
      <c r="M22" s="795"/>
      <c r="N22" s="795"/>
    </row>
    <row r="23" spans="1:15" ht="15.75" thickBot="1" x14ac:dyDescent="0.3">
      <c r="B23" s="376" t="s">
        <v>229</v>
      </c>
      <c r="C23" s="448" t="s">
        <v>193</v>
      </c>
      <c r="D23" s="419" t="s">
        <v>195</v>
      </c>
      <c r="E23" s="419" t="s">
        <v>194</v>
      </c>
      <c r="F23" s="419" t="s">
        <v>192</v>
      </c>
      <c r="G23" s="419" t="s">
        <v>191</v>
      </c>
      <c r="H23" s="420" t="s">
        <v>46</v>
      </c>
      <c r="I23" s="448" t="s">
        <v>193</v>
      </c>
      <c r="J23" s="419" t="s">
        <v>195</v>
      </c>
      <c r="K23" s="419" t="s">
        <v>194</v>
      </c>
      <c r="L23" s="419" t="s">
        <v>192</v>
      </c>
      <c r="M23" s="419" t="s">
        <v>191</v>
      </c>
      <c r="N23" s="419" t="s">
        <v>46</v>
      </c>
    </row>
    <row r="24" spans="1:15" x14ac:dyDescent="0.25">
      <c r="B24" s="165" t="s">
        <v>113</v>
      </c>
      <c r="C24" s="40"/>
      <c r="D24" s="174"/>
      <c r="E24" s="174"/>
      <c r="F24" s="174"/>
      <c r="G24" s="174"/>
      <c r="H24" s="195"/>
      <c r="I24" s="174"/>
      <c r="J24" s="174"/>
      <c r="K24" s="174"/>
      <c r="L24" s="174"/>
      <c r="M24" s="174"/>
      <c r="N24" s="174"/>
    </row>
    <row r="25" spans="1:15" x14ac:dyDescent="0.25">
      <c r="B25" s="334" t="s">
        <v>5</v>
      </c>
      <c r="C25" s="157">
        <v>473</v>
      </c>
      <c r="D25" s="158">
        <v>12183</v>
      </c>
      <c r="E25" s="158">
        <v>4423</v>
      </c>
      <c r="F25" s="158" t="s">
        <v>115</v>
      </c>
      <c r="G25" s="158">
        <v>0</v>
      </c>
      <c r="H25" s="196" t="s">
        <v>398</v>
      </c>
      <c r="I25" s="158">
        <v>16380</v>
      </c>
      <c r="J25" s="158">
        <v>129567</v>
      </c>
      <c r="K25" s="158">
        <v>70004</v>
      </c>
      <c r="L25" s="158">
        <v>2047</v>
      </c>
      <c r="M25" s="158">
        <v>0</v>
      </c>
      <c r="N25" s="158" t="s">
        <v>398</v>
      </c>
    </row>
    <row r="26" spans="1:15" x14ac:dyDescent="0.25">
      <c r="B26" s="335" t="s">
        <v>6</v>
      </c>
      <c r="C26" s="161">
        <v>2097</v>
      </c>
      <c r="D26" s="162">
        <v>9959</v>
      </c>
      <c r="E26" s="162">
        <v>3576</v>
      </c>
      <c r="F26" s="162">
        <v>3</v>
      </c>
      <c r="G26" s="162" t="s">
        <v>115</v>
      </c>
      <c r="H26" s="450" t="s">
        <v>398</v>
      </c>
      <c r="I26" s="162">
        <v>22286</v>
      </c>
      <c r="J26" s="162">
        <v>103407</v>
      </c>
      <c r="K26" s="162">
        <v>56566</v>
      </c>
      <c r="L26" s="162">
        <v>4739</v>
      </c>
      <c r="M26" s="162">
        <v>833</v>
      </c>
      <c r="N26" s="162" t="s">
        <v>398</v>
      </c>
    </row>
    <row r="27" spans="1:15" x14ac:dyDescent="0.25">
      <c r="B27" s="334" t="s">
        <v>104</v>
      </c>
      <c r="C27" s="157">
        <v>511</v>
      </c>
      <c r="D27" s="158">
        <v>6513</v>
      </c>
      <c r="E27" s="158">
        <v>4526</v>
      </c>
      <c r="F27" s="158">
        <v>0</v>
      </c>
      <c r="G27" s="158">
        <v>0</v>
      </c>
      <c r="H27" s="196">
        <v>12</v>
      </c>
      <c r="I27" s="158">
        <v>17723.425000000003</v>
      </c>
      <c r="J27" s="158">
        <v>93863.78</v>
      </c>
      <c r="K27" s="158">
        <v>74746.31</v>
      </c>
      <c r="L27" s="158">
        <v>1217</v>
      </c>
      <c r="M27" s="158">
        <v>403.60499999999996</v>
      </c>
      <c r="N27" s="158">
        <v>6676.95</v>
      </c>
    </row>
    <row r="28" spans="1:15" x14ac:dyDescent="0.25">
      <c r="B28" s="353" t="s">
        <v>114</v>
      </c>
      <c r="C28" s="362"/>
      <c r="D28" s="354"/>
      <c r="E28" s="354"/>
      <c r="F28" s="354"/>
      <c r="G28" s="354"/>
      <c r="H28" s="377"/>
      <c r="I28" s="456"/>
      <c r="J28" s="456"/>
      <c r="K28" s="456"/>
      <c r="L28" s="456"/>
      <c r="M28" s="456"/>
      <c r="N28" s="456"/>
    </row>
    <row r="29" spans="1:15" x14ac:dyDescent="0.25">
      <c r="B29" s="334" t="s">
        <v>5</v>
      </c>
      <c r="C29" s="451">
        <f>IFERROR(C25/SUM($C25:$H25),"-")</f>
        <v>2.7694829908074245E-2</v>
      </c>
      <c r="D29" s="258">
        <f t="shared" ref="D29:H29" si="0">IFERROR(D25/SUM($C25:$H25),"-")</f>
        <v>0.71333216230458463</v>
      </c>
      <c r="E29" s="258">
        <f t="shared" si="0"/>
        <v>0.25897300778734117</v>
      </c>
      <c r="F29" s="258" t="str">
        <f t="shared" si="0"/>
        <v>-</v>
      </c>
      <c r="G29" s="258">
        <f t="shared" si="0"/>
        <v>0</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f t="shared" ref="C30:H30" si="2">IFERROR(C26/SUM($C26:$H26),"-")</f>
        <v>0.13412216181643749</v>
      </c>
      <c r="D30" s="31">
        <f t="shared" si="2"/>
        <v>0.63696834026223215</v>
      </c>
      <c r="E30" s="31">
        <f t="shared" si="2"/>
        <v>0.22871762072273744</v>
      </c>
      <c r="F30" s="31">
        <f t="shared" si="2"/>
        <v>1.9187719859290055E-4</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f t="shared" ref="C31:H31" si="5">IFERROR(C27/SUM($C27:$H27),"-")</f>
        <v>4.419650579484518E-2</v>
      </c>
      <c r="D31" s="454">
        <f t="shared" si="5"/>
        <v>0.56331084587441616</v>
      </c>
      <c r="E31" s="454">
        <f t="shared" si="5"/>
        <v>0.3914547656114859</v>
      </c>
      <c r="F31" s="454">
        <f t="shared" si="5"/>
        <v>0</v>
      </c>
      <c r="G31" s="454">
        <f t="shared" si="5"/>
        <v>0</v>
      </c>
      <c r="H31" s="455">
        <f t="shared" si="5"/>
        <v>1.0378827192527244E-3</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297" t="s">
        <v>196</v>
      </c>
    </row>
    <row r="35" spans="1:14" x14ac:dyDescent="0.25">
      <c r="C35" s="794" t="s">
        <v>197</v>
      </c>
      <c r="D35" s="795"/>
    </row>
    <row r="36" spans="1:14" ht="27" thickBot="1" x14ac:dyDescent="0.3">
      <c r="B36" s="383" t="s">
        <v>198</v>
      </c>
      <c r="C36" s="473" t="str">
        <f>$A$1</f>
        <v>West Dunbartonshire</v>
      </c>
      <c r="D36" s="479" t="s">
        <v>71</v>
      </c>
    </row>
    <row r="37" spans="1:14" x14ac:dyDescent="0.25">
      <c r="B37" s="386" t="s">
        <v>6</v>
      </c>
      <c r="C37" s="387">
        <v>2010</v>
      </c>
      <c r="D37" s="388">
        <v>44416</v>
      </c>
      <c r="E37" s="384"/>
      <c r="F37" s="384"/>
    </row>
    <row r="38" spans="1:14" ht="15.75" thickBot="1" x14ac:dyDescent="0.3">
      <c r="B38" s="375" t="s">
        <v>104</v>
      </c>
      <c r="C38" s="389">
        <v>7054</v>
      </c>
      <c r="D38" s="390">
        <v>121239.845</v>
      </c>
      <c r="E38" s="384"/>
      <c r="F38" s="384"/>
    </row>
    <row r="40" spans="1:14" x14ac:dyDescent="0.25">
      <c r="A40" s="297" t="s">
        <v>207</v>
      </c>
      <c r="B40" s="400"/>
      <c r="C40" s="396"/>
      <c r="D40" s="396"/>
    </row>
    <row r="41" spans="1:14" x14ac:dyDescent="0.25">
      <c r="A41" s="401"/>
      <c r="B41" s="402"/>
      <c r="C41" s="399"/>
      <c r="D41" s="399"/>
    </row>
    <row r="42" spans="1:14" s="392" customFormat="1" x14ac:dyDescent="0.25">
      <c r="A42" s="401"/>
      <c r="B42" s="402"/>
      <c r="C42" s="827" t="str">
        <f>$A$1</f>
        <v>West Dunbartonshire</v>
      </c>
      <c r="D42" s="828"/>
      <c r="E42" s="828"/>
      <c r="F42" s="828"/>
      <c r="G42" s="828"/>
      <c r="H42" s="829"/>
      <c r="I42" s="795" t="s">
        <v>71</v>
      </c>
      <c r="J42" s="795"/>
      <c r="K42" s="795"/>
      <c r="L42" s="795"/>
      <c r="M42" s="795"/>
      <c r="N42" s="795"/>
    </row>
    <row r="43" spans="1:14" x14ac:dyDescent="0.25">
      <c r="A43" s="401"/>
      <c r="B43" s="403"/>
      <c r="C43" s="830" t="s">
        <v>113</v>
      </c>
      <c r="D43" s="831"/>
      <c r="E43" s="832"/>
      <c r="F43" s="800" t="s">
        <v>114</v>
      </c>
      <c r="G43" s="800"/>
      <c r="H43" s="801"/>
      <c r="I43" s="830" t="s">
        <v>113</v>
      </c>
      <c r="J43" s="831"/>
      <c r="K43" s="832"/>
      <c r="L43" s="800" t="s">
        <v>114</v>
      </c>
      <c r="M43" s="800"/>
      <c r="N43" s="800"/>
    </row>
    <row r="44" spans="1:14" ht="18" thickBot="1" x14ac:dyDescent="0.3">
      <c r="A44" s="401"/>
      <c r="B44" s="403" t="s">
        <v>357</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204</v>
      </c>
      <c r="C45" s="442">
        <v>423</v>
      </c>
      <c r="D45" s="443">
        <v>2418</v>
      </c>
      <c r="E45" s="457">
        <v>5830</v>
      </c>
      <c r="F45" s="458">
        <f>IFERROR(C45/SUM(C$45:C$49),"-")</f>
        <v>0.21342078708375378</v>
      </c>
      <c r="G45" s="458">
        <f t="shared" ref="G45:H45" si="7">IFERROR(D45/SUM(D$45:D$49),"-")</f>
        <v>0.36899130169388067</v>
      </c>
      <c r="H45" s="459">
        <f t="shared" si="7"/>
        <v>0.55677585712921407</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202</v>
      </c>
      <c r="C46" s="170">
        <v>293</v>
      </c>
      <c r="D46" s="163">
        <v>835</v>
      </c>
      <c r="E46" s="431">
        <v>1296</v>
      </c>
      <c r="F46" s="17">
        <f t="shared" ref="F46:F54" si="9">IFERROR(C46/SUM(C$45:C$49),"-")</f>
        <v>0.14783047426841575</v>
      </c>
      <c r="G46" s="17">
        <f t="shared" ref="G46:G54" si="10">IFERROR(D46/SUM(D$45:D$49),"-")</f>
        <v>0.12742255455516557</v>
      </c>
      <c r="H46" s="153">
        <f t="shared" ref="H46:H54" si="11">IFERROR(E46/SUM(E$45:E$49),"-")</f>
        <v>0.1237704135230637</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206</v>
      </c>
      <c r="C47" s="449">
        <v>38</v>
      </c>
      <c r="D47" s="159">
        <v>98</v>
      </c>
      <c r="E47" s="460">
        <v>238</v>
      </c>
      <c r="F47" s="394">
        <f t="shared" si="9"/>
        <v>1.9172552976791119E-2</v>
      </c>
      <c r="G47" s="394">
        <f t="shared" si="10"/>
        <v>1.49549824507859E-2</v>
      </c>
      <c r="H47" s="461">
        <f t="shared" si="11"/>
        <v>2.2729443224142869E-2</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v>287</v>
      </c>
      <c r="D48" s="163">
        <v>1386</v>
      </c>
      <c r="E48" s="431">
        <v>785</v>
      </c>
      <c r="F48" s="17">
        <f t="shared" si="9"/>
        <v>0.14480322906155399</v>
      </c>
      <c r="G48" s="17">
        <f t="shared" si="10"/>
        <v>0.21150618037540059</v>
      </c>
      <c r="H48" s="153">
        <f t="shared" si="11"/>
        <v>7.496896189475695E-2</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209</v>
      </c>
      <c r="C49" s="449">
        <f>SUM(C50:C54)</f>
        <v>941</v>
      </c>
      <c r="D49" s="159">
        <f t="shared" ref="D49:E49" si="15">SUM(D50:D54)</f>
        <v>1816</v>
      </c>
      <c r="E49" s="460">
        <f t="shared" si="15"/>
        <v>2322</v>
      </c>
      <c r="F49" s="394">
        <f t="shared" si="9"/>
        <v>0.47477295660948537</v>
      </c>
      <c r="G49" s="394">
        <f t="shared" si="10"/>
        <v>0.27712498092476728</v>
      </c>
      <c r="H49" s="461">
        <f t="shared" si="11"/>
        <v>0.22175532422882246</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199</v>
      </c>
      <c r="C50" s="462">
        <v>57</v>
      </c>
      <c r="D50" s="463">
        <v>205</v>
      </c>
      <c r="E50" s="433">
        <v>287</v>
      </c>
      <c r="F50" s="434">
        <f t="shared" si="9"/>
        <v>2.875882946518668E-2</v>
      </c>
      <c r="G50" s="434">
        <f t="shared" si="10"/>
        <v>3.1283381657256221E-2</v>
      </c>
      <c r="H50" s="435">
        <f t="shared" si="11"/>
        <v>2.7409034476172284E-2</v>
      </c>
      <c r="I50" s="462">
        <v>954</v>
      </c>
      <c r="J50" s="463">
        <v>1847</v>
      </c>
      <c r="K50" s="433">
        <v>515.52</v>
      </c>
      <c r="L50" s="434">
        <f t="shared" si="12"/>
        <v>7.9582898852971849E-3</v>
      </c>
      <c r="M50" s="434">
        <f t="shared" si="13"/>
        <v>1.4200264477042777E-2</v>
      </c>
      <c r="N50" s="434">
        <f t="shared" si="14"/>
        <v>4.5969168591337281E-3</v>
      </c>
    </row>
    <row r="51" spans="1:14" x14ac:dyDescent="0.25">
      <c r="B51" s="416" t="s">
        <v>200</v>
      </c>
      <c r="C51" s="449">
        <v>44</v>
      </c>
      <c r="D51" s="159">
        <v>92</v>
      </c>
      <c r="E51" s="460">
        <v>301</v>
      </c>
      <c r="F51" s="394">
        <f t="shared" si="9"/>
        <v>2.2199798183652877E-2</v>
      </c>
      <c r="G51" s="394">
        <f t="shared" si="10"/>
        <v>1.4039371280329621E-2</v>
      </c>
      <c r="H51" s="461">
        <f t="shared" si="11"/>
        <v>2.8746060548180689E-2</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203</v>
      </c>
      <c r="C52" s="170">
        <v>332</v>
      </c>
      <c r="D52" s="163">
        <v>416</v>
      </c>
      <c r="E52" s="431">
        <v>350</v>
      </c>
      <c r="F52" s="17">
        <f t="shared" si="9"/>
        <v>0.16750756811301715</v>
      </c>
      <c r="G52" s="17">
        <f t="shared" si="10"/>
        <v>6.3482374484968712E-2</v>
      </c>
      <c r="H52" s="153">
        <f t="shared" si="11"/>
        <v>3.3425651800210107E-2</v>
      </c>
      <c r="I52" s="170">
        <v>1976</v>
      </c>
      <c r="J52" s="163">
        <v>1264</v>
      </c>
      <c r="K52" s="431">
        <v>1730.095</v>
      </c>
      <c r="L52" s="17">
        <f t="shared" si="12"/>
        <v>1.6483837330552659E-2</v>
      </c>
      <c r="M52" s="17">
        <f t="shared" si="13"/>
        <v>9.7179936648522317E-3</v>
      </c>
      <c r="N52" s="17">
        <f t="shared" si="14"/>
        <v>1.5427341079692286E-2</v>
      </c>
    </row>
    <row r="53" spans="1:14" x14ac:dyDescent="0.25">
      <c r="B53" s="416" t="s">
        <v>205</v>
      </c>
      <c r="C53" s="449">
        <v>355</v>
      </c>
      <c r="D53" s="159">
        <v>684</v>
      </c>
      <c r="E53" s="460">
        <v>917</v>
      </c>
      <c r="F53" s="394">
        <f t="shared" si="9"/>
        <v>0.17911200807265387</v>
      </c>
      <c r="G53" s="394">
        <f t="shared" si="10"/>
        <v>0.10437967343201587</v>
      </c>
      <c r="H53" s="461">
        <f t="shared" si="11"/>
        <v>8.7575207716550474E-2</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201</v>
      </c>
      <c r="C54" s="466">
        <v>153</v>
      </c>
      <c r="D54" s="467">
        <v>419</v>
      </c>
      <c r="E54" s="464">
        <v>467</v>
      </c>
      <c r="F54" s="395">
        <f t="shared" si="9"/>
        <v>7.719475277497477E-2</v>
      </c>
      <c r="G54" s="395">
        <f t="shared" si="10"/>
        <v>6.3940180070196861E-2</v>
      </c>
      <c r="H54" s="465">
        <f t="shared" si="11"/>
        <v>4.459936968770891E-2</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393" t="s">
        <v>225</v>
      </c>
      <c r="F56" s="392"/>
      <c r="G56" s="392"/>
      <c r="H56" s="392"/>
      <c r="I56" s="392"/>
      <c r="J56" s="392"/>
      <c r="K56" s="392"/>
      <c r="L56" s="392"/>
    </row>
    <row r="58" spans="1:14" x14ac:dyDescent="0.25">
      <c r="B58" s="402"/>
      <c r="C58" s="827" t="str">
        <f>$A$1</f>
        <v>West Dunbartonshire</v>
      </c>
      <c r="D58" s="828"/>
      <c r="E58" s="828"/>
      <c r="F58" s="828"/>
      <c r="G58" s="828"/>
      <c r="H58" s="829"/>
      <c r="I58" s="795" t="s">
        <v>71</v>
      </c>
      <c r="J58" s="795"/>
      <c r="K58" s="795"/>
      <c r="L58" s="795"/>
      <c r="M58" s="795"/>
      <c r="N58" s="795"/>
    </row>
    <row r="59" spans="1:14" x14ac:dyDescent="0.25">
      <c r="B59" s="403"/>
      <c r="C59" s="830" t="s">
        <v>113</v>
      </c>
      <c r="D59" s="831"/>
      <c r="E59" s="832"/>
      <c r="F59" s="800" t="s">
        <v>114</v>
      </c>
      <c r="G59" s="800"/>
      <c r="H59" s="801"/>
      <c r="I59" s="830" t="s">
        <v>113</v>
      </c>
      <c r="J59" s="831"/>
      <c r="K59" s="832"/>
      <c r="L59" s="800" t="s">
        <v>114</v>
      </c>
      <c r="M59" s="800"/>
      <c r="N59" s="800"/>
    </row>
    <row r="60" spans="1:14" ht="15.75" thickBot="1" x14ac:dyDescent="0.3">
      <c r="B60" s="403" t="s">
        <v>358</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210</v>
      </c>
      <c r="C61" s="421" t="s">
        <v>115</v>
      </c>
      <c r="D61" s="410" t="s">
        <v>115</v>
      </c>
      <c r="E61" s="429" t="s">
        <v>397</v>
      </c>
      <c r="F61" s="468" t="str">
        <f>IFERROR(C61/SUM(C$61:C$77),"-")</f>
        <v>-</v>
      </c>
      <c r="G61" s="468" t="str">
        <f t="shared" ref="G61:G77" si="17">IFERROR(D61/SUM(D$61:D$77),"-")</f>
        <v>-</v>
      </c>
      <c r="H61" s="469" t="str">
        <f t="shared" ref="H61:H77" si="18">IFERROR(E61/SUM(E$61:E$77),"-")</f>
        <v>-</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142</v>
      </c>
      <c r="C62" s="422" t="s">
        <v>115</v>
      </c>
      <c r="D62" s="407" t="s">
        <v>115</v>
      </c>
      <c r="E62" s="430" t="s">
        <v>397</v>
      </c>
      <c r="F62" s="396" t="str">
        <f t="shared" ref="F62:F77" si="20">IFERROR(C62/SUM(C$61:C$77),"-")</f>
        <v>-</v>
      </c>
      <c r="G62" s="396" t="str">
        <f t="shared" si="17"/>
        <v>-</v>
      </c>
      <c r="H62" s="470" t="str">
        <f t="shared" si="18"/>
        <v>-</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211</v>
      </c>
      <c r="C63" s="423" t="s">
        <v>115</v>
      </c>
      <c r="D63" s="405" t="s">
        <v>115</v>
      </c>
      <c r="E63" s="428" t="s">
        <v>397</v>
      </c>
      <c r="F63" s="397" t="str">
        <f t="shared" si="20"/>
        <v>-</v>
      </c>
      <c r="G63" s="397" t="str">
        <f t="shared" si="17"/>
        <v>-</v>
      </c>
      <c r="H63" s="471" t="str">
        <f t="shared" si="18"/>
        <v>-</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143</v>
      </c>
      <c r="C64" s="422">
        <v>93</v>
      </c>
      <c r="D64" s="407" t="s">
        <v>115</v>
      </c>
      <c r="E64" s="430" t="s">
        <v>397</v>
      </c>
      <c r="F64" s="396">
        <f t="shared" si="20"/>
        <v>7.4459567654123301E-2</v>
      </c>
      <c r="G64" s="396" t="str">
        <f t="shared" si="17"/>
        <v>-</v>
      </c>
      <c r="H64" s="470" t="str">
        <f t="shared" si="18"/>
        <v>-</v>
      </c>
      <c r="I64" s="422">
        <v>992</v>
      </c>
      <c r="J64" s="407">
        <v>721</v>
      </c>
      <c r="K64" s="430">
        <v>859.3</v>
      </c>
      <c r="L64" s="396">
        <f t="shared" si="21"/>
        <v>1.705023976899675E-2</v>
      </c>
      <c r="M64" s="396">
        <f t="shared" si="22"/>
        <v>9.3734967953301527E-3</v>
      </c>
      <c r="N64" s="396">
        <f t="shared" si="23"/>
        <v>5.9254167728737678E-3</v>
      </c>
    </row>
    <row r="65" spans="1:14" x14ac:dyDescent="0.25">
      <c r="B65" s="439" t="s">
        <v>144</v>
      </c>
      <c r="C65" s="423" t="s">
        <v>115</v>
      </c>
      <c r="D65" s="405" t="s">
        <v>115</v>
      </c>
      <c r="E65" s="428" t="s">
        <v>397</v>
      </c>
      <c r="F65" s="397" t="str">
        <f t="shared" si="20"/>
        <v>-</v>
      </c>
      <c r="G65" s="397" t="str">
        <f t="shared" si="17"/>
        <v>-</v>
      </c>
      <c r="H65" s="471" t="str">
        <f t="shared" si="18"/>
        <v>-</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145</v>
      </c>
      <c r="C66" s="422">
        <v>202</v>
      </c>
      <c r="D66" s="407" t="s">
        <v>115</v>
      </c>
      <c r="E66" s="430" t="s">
        <v>397</v>
      </c>
      <c r="F66" s="396">
        <f t="shared" si="20"/>
        <v>0.16172938350680544</v>
      </c>
      <c r="G66" s="396" t="str">
        <f t="shared" si="17"/>
        <v>-</v>
      </c>
      <c r="H66" s="470" t="str">
        <f t="shared" si="18"/>
        <v>-</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212</v>
      </c>
      <c r="C67" s="423">
        <v>389</v>
      </c>
      <c r="D67" s="405" t="s">
        <v>115</v>
      </c>
      <c r="E67" s="428" t="s">
        <v>397</v>
      </c>
      <c r="F67" s="397">
        <f t="shared" si="20"/>
        <v>0.31144915932746198</v>
      </c>
      <c r="G67" s="397" t="str">
        <f t="shared" si="17"/>
        <v>-</v>
      </c>
      <c r="H67" s="471" t="str">
        <f t="shared" si="18"/>
        <v>-</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213</v>
      </c>
      <c r="C68" s="422" t="s">
        <v>115</v>
      </c>
      <c r="D68" s="407" t="s">
        <v>115</v>
      </c>
      <c r="E68" s="430" t="s">
        <v>397</v>
      </c>
      <c r="F68" s="396" t="str">
        <f t="shared" si="20"/>
        <v>-</v>
      </c>
      <c r="G68" s="396" t="str">
        <f t="shared" si="17"/>
        <v>-</v>
      </c>
      <c r="H68" s="470" t="str">
        <f t="shared" si="18"/>
        <v>-</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214</v>
      </c>
      <c r="C69" s="423" t="s">
        <v>115</v>
      </c>
      <c r="D69" s="405" t="s">
        <v>115</v>
      </c>
      <c r="E69" s="428" t="s">
        <v>397</v>
      </c>
      <c r="F69" s="397" t="str">
        <f t="shared" si="20"/>
        <v>-</v>
      </c>
      <c r="G69" s="397" t="str">
        <f t="shared" si="17"/>
        <v>-</v>
      </c>
      <c r="H69" s="471" t="str">
        <f t="shared" si="18"/>
        <v>-</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147</v>
      </c>
      <c r="C70" s="422">
        <v>155</v>
      </c>
      <c r="D70" s="407" t="s">
        <v>115</v>
      </c>
      <c r="E70" s="430" t="s">
        <v>397</v>
      </c>
      <c r="F70" s="396">
        <f t="shared" si="20"/>
        <v>0.12409927942353884</v>
      </c>
      <c r="G70" s="396" t="str">
        <f t="shared" si="17"/>
        <v>-</v>
      </c>
      <c r="H70" s="470" t="str">
        <f t="shared" si="18"/>
        <v>-</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215</v>
      </c>
      <c r="C71" s="423" t="s">
        <v>115</v>
      </c>
      <c r="D71" s="405" t="s">
        <v>115</v>
      </c>
      <c r="E71" s="428" t="s">
        <v>397</v>
      </c>
      <c r="F71" s="397" t="str">
        <f t="shared" si="20"/>
        <v>-</v>
      </c>
      <c r="G71" s="397" t="str">
        <f t="shared" si="17"/>
        <v>-</v>
      </c>
      <c r="H71" s="471" t="str">
        <f t="shared" si="18"/>
        <v>-</v>
      </c>
      <c r="I71" s="423">
        <v>440</v>
      </c>
      <c r="J71" s="405">
        <v>367</v>
      </c>
      <c r="K71" s="428">
        <v>406.84</v>
      </c>
      <c r="L71" s="397">
        <f t="shared" si="21"/>
        <v>7.5626063491517851E-3</v>
      </c>
      <c r="M71" s="397">
        <f t="shared" si="22"/>
        <v>4.771252876402449E-3</v>
      </c>
      <c r="N71" s="397">
        <f t="shared" si="23"/>
        <v>2.8054190153333687E-3</v>
      </c>
    </row>
    <row r="72" spans="1:14" x14ac:dyDescent="0.25">
      <c r="B72" s="385" t="s">
        <v>216</v>
      </c>
      <c r="C72" s="422" t="s">
        <v>115</v>
      </c>
      <c r="D72" s="407" t="s">
        <v>115</v>
      </c>
      <c r="E72" s="430" t="s">
        <v>397</v>
      </c>
      <c r="F72" s="396" t="str">
        <f t="shared" si="20"/>
        <v>-</v>
      </c>
      <c r="G72" s="396" t="str">
        <f t="shared" si="17"/>
        <v>-</v>
      </c>
      <c r="H72" s="470" t="str">
        <f t="shared" si="18"/>
        <v>-</v>
      </c>
      <c r="I72" s="422">
        <v>80</v>
      </c>
      <c r="J72" s="407">
        <v>457</v>
      </c>
      <c r="K72" s="430">
        <v>18</v>
      </c>
      <c r="L72" s="396">
        <f t="shared" si="21"/>
        <v>1.3750193362094155E-3</v>
      </c>
      <c r="M72" s="396">
        <f t="shared" si="22"/>
        <v>5.9413148896891536E-3</v>
      </c>
      <c r="N72" s="396">
        <f t="shared" si="23"/>
        <v>1.2412138009045481E-4</v>
      </c>
    </row>
    <row r="73" spans="1:14" x14ac:dyDescent="0.25">
      <c r="B73" s="439" t="s">
        <v>148</v>
      </c>
      <c r="C73" s="423" t="s">
        <v>115</v>
      </c>
      <c r="D73" s="405" t="s">
        <v>115</v>
      </c>
      <c r="E73" s="428" t="s">
        <v>397</v>
      </c>
      <c r="F73" s="397" t="str">
        <f t="shared" si="20"/>
        <v>-</v>
      </c>
      <c r="G73" s="397" t="str">
        <f t="shared" si="17"/>
        <v>-</v>
      </c>
      <c r="H73" s="471" t="str">
        <f t="shared" si="18"/>
        <v>-</v>
      </c>
      <c r="I73" s="423">
        <v>2845</v>
      </c>
      <c r="J73" s="405">
        <v>2989</v>
      </c>
      <c r="K73" s="428">
        <v>2202.06</v>
      </c>
      <c r="L73" s="397">
        <f t="shared" si="21"/>
        <v>4.8899125143947335E-2</v>
      </c>
      <c r="M73" s="397">
        <f t="shared" si="22"/>
        <v>3.8859059530155095E-2</v>
      </c>
      <c r="N73" s="397">
        <f t="shared" si="23"/>
        <v>1.5184595902332607E-2</v>
      </c>
    </row>
    <row r="74" spans="1:14" x14ac:dyDescent="0.25">
      <c r="B74" s="385" t="s">
        <v>217</v>
      </c>
      <c r="C74" s="422">
        <v>191</v>
      </c>
      <c r="D74" s="407" t="s">
        <v>115</v>
      </c>
      <c r="E74" s="430" t="s">
        <v>397</v>
      </c>
      <c r="F74" s="396">
        <f t="shared" si="20"/>
        <v>0.15292233787029624</v>
      </c>
      <c r="G74" s="396" t="str">
        <f t="shared" si="17"/>
        <v>-</v>
      </c>
      <c r="H74" s="470" t="str">
        <f t="shared" si="18"/>
        <v>-</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218</v>
      </c>
      <c r="C75" s="423">
        <v>139</v>
      </c>
      <c r="D75" s="405" t="s">
        <v>115</v>
      </c>
      <c r="E75" s="428" t="s">
        <v>397</v>
      </c>
      <c r="F75" s="397">
        <f t="shared" si="20"/>
        <v>0.11128903122497999</v>
      </c>
      <c r="G75" s="397" t="str">
        <f t="shared" si="17"/>
        <v>-</v>
      </c>
      <c r="H75" s="471" t="str">
        <f t="shared" si="18"/>
        <v>-</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219</v>
      </c>
      <c r="C76" s="422">
        <v>80</v>
      </c>
      <c r="D76" s="407" t="s">
        <v>115</v>
      </c>
      <c r="E76" s="430" t="s">
        <v>397</v>
      </c>
      <c r="F76" s="396">
        <f t="shared" si="20"/>
        <v>6.4051240992794231E-2</v>
      </c>
      <c r="G76" s="396" t="str">
        <f t="shared" si="17"/>
        <v>-</v>
      </c>
      <c r="H76" s="470" t="str">
        <f t="shared" si="18"/>
        <v>-</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115</v>
      </c>
      <c r="D77" s="437" t="s">
        <v>115</v>
      </c>
      <c r="E77" s="438" t="s">
        <v>397</v>
      </c>
      <c r="F77" s="398" t="str">
        <f t="shared" si="20"/>
        <v>-</v>
      </c>
      <c r="G77" s="398" t="str">
        <f t="shared" si="17"/>
        <v>-</v>
      </c>
      <c r="H77" s="472" t="str">
        <f t="shared" si="18"/>
        <v>-</v>
      </c>
      <c r="I77" s="436">
        <v>21771</v>
      </c>
      <c r="J77" s="437">
        <v>25736</v>
      </c>
      <c r="K77" s="438">
        <v>30202.014999999999</v>
      </c>
      <c r="L77" s="398">
        <f t="shared" si="21"/>
        <v>0.37419432460768981</v>
      </c>
      <c r="M77" s="398">
        <f t="shared" si="22"/>
        <v>0.33458573304385131</v>
      </c>
      <c r="N77" s="398">
        <f t="shared" si="23"/>
        <v>0.20826198796181208</v>
      </c>
    </row>
    <row r="78" spans="1:14" x14ac:dyDescent="0.25">
      <c r="G78" s="24"/>
      <c r="H78" s="24"/>
      <c r="I78" s="24"/>
      <c r="J78" s="24"/>
      <c r="K78" s="24"/>
      <c r="L78" s="24"/>
      <c r="M78" s="24"/>
      <c r="N78" s="24"/>
    </row>
    <row r="79" spans="1:14" x14ac:dyDescent="0.25">
      <c r="A79" s="297" t="s">
        <v>226</v>
      </c>
    </row>
    <row r="81" spans="1:14" x14ac:dyDescent="0.25">
      <c r="B81" s="475"/>
      <c r="C81" s="827" t="str">
        <f>$A$1</f>
        <v>West Dunbartonshire</v>
      </c>
      <c r="D81" s="828"/>
      <c r="E81" s="828"/>
      <c r="F81" s="828"/>
      <c r="G81" s="828"/>
      <c r="H81" s="829"/>
      <c r="I81" s="795" t="s">
        <v>71</v>
      </c>
      <c r="J81" s="795"/>
      <c r="K81" s="795"/>
      <c r="L81" s="795"/>
      <c r="M81" s="795"/>
      <c r="N81" s="795"/>
    </row>
    <row r="82" spans="1:14" x14ac:dyDescent="0.25">
      <c r="B82" s="477"/>
      <c r="C82" s="830" t="s">
        <v>220</v>
      </c>
      <c r="D82" s="831"/>
      <c r="E82" s="832"/>
      <c r="F82" s="800" t="s">
        <v>221</v>
      </c>
      <c r="G82" s="800"/>
      <c r="H82" s="801"/>
      <c r="I82" s="830" t="s">
        <v>220</v>
      </c>
      <c r="J82" s="831"/>
      <c r="K82" s="832"/>
      <c r="L82" s="800" t="s">
        <v>221</v>
      </c>
      <c r="M82" s="800"/>
      <c r="N82" s="800"/>
    </row>
    <row r="83" spans="1:14" ht="15.75" thickBot="1" x14ac:dyDescent="0.3">
      <c r="B83" s="474" t="s">
        <v>227</v>
      </c>
      <c r="C83" s="418" t="s">
        <v>222</v>
      </c>
      <c r="D83" s="478" t="s">
        <v>223</v>
      </c>
      <c r="E83" s="425" t="s">
        <v>224</v>
      </c>
      <c r="F83" s="409" t="s">
        <v>222</v>
      </c>
      <c r="G83" s="409" t="s">
        <v>223</v>
      </c>
      <c r="H83" s="420" t="s">
        <v>224</v>
      </c>
      <c r="I83" s="418" t="s">
        <v>222</v>
      </c>
      <c r="J83" s="478" t="s">
        <v>223</v>
      </c>
      <c r="K83" s="425" t="s">
        <v>224</v>
      </c>
      <c r="L83" s="409" t="s">
        <v>222</v>
      </c>
      <c r="M83" s="409" t="s">
        <v>223</v>
      </c>
      <c r="N83" s="391" t="s">
        <v>224</v>
      </c>
    </row>
    <row r="84" spans="1:14" x14ac:dyDescent="0.25">
      <c r="B84" s="477" t="s">
        <v>113</v>
      </c>
      <c r="C84" s="481"/>
      <c r="D84" s="482"/>
      <c r="E84" s="483"/>
      <c r="F84" s="484"/>
      <c r="G84" s="484"/>
      <c r="H84" s="485"/>
      <c r="I84" s="481"/>
      <c r="J84" s="482"/>
      <c r="K84" s="483"/>
      <c r="L84" s="484"/>
      <c r="M84" s="484"/>
      <c r="N84" s="484"/>
    </row>
    <row r="85" spans="1:14" x14ac:dyDescent="0.25">
      <c r="B85" s="334" t="s">
        <v>5</v>
      </c>
      <c r="C85" s="423">
        <v>44</v>
      </c>
      <c r="D85" s="405">
        <v>757</v>
      </c>
      <c r="E85" s="428">
        <v>27</v>
      </c>
      <c r="F85" s="405">
        <v>355</v>
      </c>
      <c r="G85" s="405">
        <v>4090</v>
      </c>
      <c r="H85" s="486">
        <v>117</v>
      </c>
      <c r="I85" s="423">
        <v>3959</v>
      </c>
      <c r="J85" s="405">
        <v>27177</v>
      </c>
      <c r="K85" s="428">
        <v>7505</v>
      </c>
      <c r="L85" s="405">
        <v>9796</v>
      </c>
      <c r="M85" s="405">
        <v>33046</v>
      </c>
      <c r="N85" s="405">
        <v>4733</v>
      </c>
    </row>
    <row r="86" spans="1:14" x14ac:dyDescent="0.25">
      <c r="B86" s="335" t="s">
        <v>6</v>
      </c>
      <c r="C86" s="493">
        <v>189</v>
      </c>
      <c r="D86" s="494">
        <v>422</v>
      </c>
      <c r="E86" s="510">
        <v>9</v>
      </c>
      <c r="F86" s="494">
        <v>3713</v>
      </c>
      <c r="G86" s="494">
        <v>3126</v>
      </c>
      <c r="H86" s="480">
        <v>66</v>
      </c>
      <c r="I86" s="422">
        <v>8774</v>
      </c>
      <c r="J86" s="407">
        <v>20667</v>
      </c>
      <c r="K86" s="430">
        <v>7885</v>
      </c>
      <c r="L86" s="511">
        <v>15432</v>
      </c>
      <c r="M86" s="511">
        <v>25043</v>
      </c>
      <c r="N86" s="511">
        <v>5210</v>
      </c>
    </row>
    <row r="87" spans="1:14" x14ac:dyDescent="0.25">
      <c r="B87" s="488" t="s">
        <v>104</v>
      </c>
      <c r="C87" s="495">
        <v>276</v>
      </c>
      <c r="D87" s="496">
        <v>818</v>
      </c>
      <c r="E87" s="512">
        <v>13</v>
      </c>
      <c r="F87" s="497">
        <v>5305</v>
      </c>
      <c r="G87" s="497">
        <v>3685</v>
      </c>
      <c r="H87" s="486">
        <v>88</v>
      </c>
      <c r="I87" s="423">
        <v>4505.3999999999996</v>
      </c>
      <c r="J87" s="405">
        <v>12669.2</v>
      </c>
      <c r="K87" s="428">
        <v>1217</v>
      </c>
      <c r="L87" s="513">
        <v>17400</v>
      </c>
      <c r="M87" s="513">
        <v>46663</v>
      </c>
      <c r="N87" s="513">
        <v>5747</v>
      </c>
    </row>
    <row r="88" spans="1:14" x14ac:dyDescent="0.25">
      <c r="B88" s="487" t="s">
        <v>114</v>
      </c>
      <c r="C88" s="498"/>
      <c r="D88" s="499"/>
      <c r="E88" s="514"/>
      <c r="F88" s="500"/>
      <c r="G88" s="500"/>
      <c r="H88" s="515"/>
      <c r="I88" s="516"/>
      <c r="J88" s="517"/>
      <c r="K88" s="514"/>
      <c r="L88" s="517"/>
      <c r="M88" s="517"/>
      <c r="N88" s="517"/>
    </row>
    <row r="89" spans="1:14" x14ac:dyDescent="0.25">
      <c r="B89" s="334" t="s">
        <v>5</v>
      </c>
      <c r="C89" s="501">
        <f>IFERROR(C85/SUM($C85:$E85),"-")</f>
        <v>5.3140096618357488E-2</v>
      </c>
      <c r="D89" s="502">
        <f t="shared" ref="D89:E89" si="24">IFERROR(D85/SUM($C85:$E85),"-")</f>
        <v>0.91425120772946855</v>
      </c>
      <c r="E89" s="518">
        <f t="shared" si="24"/>
        <v>3.2608695652173912E-2</v>
      </c>
      <c r="F89" s="502">
        <f>IFERROR(F85/SUM($F85:$H85),"-")</f>
        <v>7.7816747040771586E-2</v>
      </c>
      <c r="G89" s="502">
        <f t="shared" ref="G89:H89" si="25">IFERROR(G85/SUM($F85:$H85),"-")</f>
        <v>0.89653660675142477</v>
      </c>
      <c r="H89" s="471">
        <f t="shared" si="25"/>
        <v>2.5646646207803596E-2</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1:14" x14ac:dyDescent="0.25">
      <c r="B90" s="335" t="s">
        <v>6</v>
      </c>
      <c r="C90" s="504">
        <f t="shared" ref="C90:E90" si="28">IFERROR(C86/SUM($C86:$E86),"-")</f>
        <v>0.30483870967741933</v>
      </c>
      <c r="D90" s="505">
        <f t="shared" si="28"/>
        <v>0.6806451612903226</v>
      </c>
      <c r="E90" s="519">
        <f t="shared" si="28"/>
        <v>1.4516129032258065E-2</v>
      </c>
      <c r="F90" s="505">
        <f t="shared" ref="F90:H90" si="29">IFERROR(F86/SUM($F86:$H86),"-")</f>
        <v>0.53772628530050692</v>
      </c>
      <c r="G90" s="505">
        <f t="shared" si="29"/>
        <v>0.45271542360608252</v>
      </c>
      <c r="H90" s="470">
        <f t="shared" si="29"/>
        <v>9.5582910934105727E-3</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1:14" ht="15.75" thickBot="1" x14ac:dyDescent="0.3">
      <c r="B91" s="375" t="s">
        <v>104</v>
      </c>
      <c r="C91" s="507">
        <f t="shared" ref="C91:E91" si="32">IFERROR(C87/SUM($C87:$E87),"-")</f>
        <v>0.24932249322493225</v>
      </c>
      <c r="D91" s="508">
        <f t="shared" si="32"/>
        <v>0.73893405600722672</v>
      </c>
      <c r="E91" s="520">
        <f t="shared" si="32"/>
        <v>1.1743450767841012E-2</v>
      </c>
      <c r="F91" s="508">
        <f t="shared" ref="F91:H91" si="33">IFERROR(F87/SUM($F87:$H87),"-")</f>
        <v>0.58437981934346772</v>
      </c>
      <c r="G91" s="508">
        <f t="shared" si="33"/>
        <v>0.40592641551002423</v>
      </c>
      <c r="H91" s="472">
        <f t="shared" si="33"/>
        <v>9.6937651465080418E-3</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row r="93" spans="1:14" x14ac:dyDescent="0.25">
      <c r="A93" s="15" t="s">
        <v>363</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6" display="Table A1.2 Contacts by Channel in 2017/18, 2018/19 and 2019/20" xr:uid="{92E2C06B-1FA7-49DD-8ABD-338934687E69}"/>
    <hyperlink ref="A33" location="'Notes &amp; Caveats'!A27" display="Table A1.3 Total Number of Benefit Entitlement Checks Carried Out in 2018/19 and 2019/20" xr:uid="{6D697D96-9D16-4150-A9F6-E8B9C7BD3590}"/>
    <hyperlink ref="A40" location="'Notes &amp; Caveats'!A28" display="Table A1.4 Referrals by Category in 2017/18, 2018/19 and 2019/20" xr:uid="{4833B6E3-7F22-427D-A0CB-94C2132D2CED}"/>
    <hyperlink ref="A79" location="'Notes &amp; Caveats'!A29" display="Table A1.6 Breakdown of SNSIAP Type I, II and III Activity in 2017/18, 2018/19 and 2019/20" xr:uid="{6D69A81F-E276-4959-B58B-61F867CF5DB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648"/>
    <col min="5" max="5" width="9.140625" style="648" customWidth="1"/>
    <col min="6" max="16384" width="9.140625" style="648"/>
  </cols>
  <sheetData>
    <row r="1" spans="1:12" s="726" customFormat="1" x14ac:dyDescent="0.25">
      <c r="A1" s="297" t="s">
        <v>0</v>
      </c>
    </row>
    <row r="2" spans="1:12" s="697" customFormat="1" x14ac:dyDescent="0.25">
      <c r="A2" s="700" t="s">
        <v>386</v>
      </c>
    </row>
    <row r="3" spans="1:12" s="697" customFormat="1" x14ac:dyDescent="0.25"/>
    <row r="4" spans="1:12" s="697" customFormat="1" x14ac:dyDescent="0.25"/>
    <row r="5" spans="1:12" s="697" customFormat="1" x14ac:dyDescent="0.25">
      <c r="L5" s="698"/>
    </row>
    <row r="6" spans="1:12" s="697" customFormat="1" x14ac:dyDescent="0.25">
      <c r="L6" s="698"/>
    </row>
    <row r="7" spans="1:12" s="697" customFormat="1" x14ac:dyDescent="0.25">
      <c r="L7" s="698"/>
    </row>
    <row r="8" spans="1:12" s="697" customFormat="1" x14ac:dyDescent="0.25">
      <c r="L8" s="698"/>
    </row>
    <row r="9" spans="1:12" s="697" customFormat="1" x14ac:dyDescent="0.25">
      <c r="L9" s="698"/>
    </row>
    <row r="10" spans="1:12" s="697" customFormat="1" x14ac:dyDescent="0.25">
      <c r="L10" s="698"/>
    </row>
    <row r="11" spans="1:12" s="697" customFormat="1" x14ac:dyDescent="0.25">
      <c r="L11" s="698"/>
    </row>
    <row r="12" spans="1:12" s="697" customFormat="1" x14ac:dyDescent="0.25">
      <c r="L12" s="698"/>
    </row>
    <row r="13" spans="1:12" s="697" customFormat="1" x14ac:dyDescent="0.25">
      <c r="L13" s="698"/>
    </row>
    <row r="14" spans="1:12" s="697" customFormat="1" x14ac:dyDescent="0.25">
      <c r="L14" s="698"/>
    </row>
    <row r="15" spans="1:12" s="697" customFormat="1" x14ac:dyDescent="0.25"/>
    <row r="16" spans="1:12" s="697" customFormat="1" x14ac:dyDescent="0.25"/>
    <row r="17" spans="5:14" s="697" customFormat="1" x14ac:dyDescent="0.25"/>
    <row r="18" spans="5:14" s="697" customFormat="1" x14ac:dyDescent="0.25"/>
    <row r="19" spans="5:14" s="697" customFormat="1" x14ac:dyDescent="0.25"/>
    <row r="20" spans="5:14" s="697" customFormat="1" x14ac:dyDescent="0.25"/>
    <row r="21" spans="5:14" s="697" customFormat="1" x14ac:dyDescent="0.25">
      <c r="E21" s="699"/>
      <c r="F21" s="699"/>
      <c r="G21" s="699"/>
      <c r="H21" s="699"/>
      <c r="I21" s="699"/>
      <c r="J21" s="699"/>
      <c r="K21" s="699"/>
      <c r="L21" s="699"/>
      <c r="M21" s="699"/>
      <c r="N21" s="699"/>
    </row>
    <row r="22" spans="5:14" s="697" customFormat="1" x14ac:dyDescent="0.25"/>
    <row r="23" spans="5:14" s="697" customFormat="1" x14ac:dyDescent="0.25"/>
    <row r="24" spans="5:14" s="697" customFormat="1" x14ac:dyDescent="0.25"/>
    <row r="25" spans="5:14" s="697" customFormat="1" x14ac:dyDescent="0.25"/>
    <row r="26" spans="5:14" s="697" customFormat="1" x14ac:dyDescent="0.25"/>
    <row r="27" spans="5:14" s="697" customFormat="1" x14ac:dyDescent="0.25"/>
    <row r="28" spans="5:14" s="697" customFormat="1" x14ac:dyDescent="0.25"/>
    <row r="29" spans="5:14" s="697"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793" t="s">
        <v>102</v>
      </c>
      <c r="B1" s="793"/>
      <c r="C1" s="793"/>
    </row>
    <row r="2" spans="1:26" x14ac:dyDescent="0.25">
      <c r="A2" s="476" t="s">
        <v>237</v>
      </c>
    </row>
    <row r="3" spans="1:26" s="726" customFormat="1" x14ac:dyDescent="0.25">
      <c r="A3" s="297" t="s">
        <v>0</v>
      </c>
    </row>
    <row r="4" spans="1:26" s="524" customFormat="1" x14ac:dyDescent="0.25">
      <c r="A4" s="525"/>
    </row>
    <row r="5" spans="1:26" s="524" customFormat="1" x14ac:dyDescent="0.25">
      <c r="A5" s="280" t="s">
        <v>260</v>
      </c>
      <c r="C5" s="575" t="s">
        <v>261</v>
      </c>
    </row>
    <row r="7" spans="1:26" x14ac:dyDescent="0.25">
      <c r="A7" s="521" t="s">
        <v>259</v>
      </c>
    </row>
    <row r="8" spans="1:26" s="524" customFormat="1" x14ac:dyDescent="0.25">
      <c r="A8" s="525"/>
    </row>
    <row r="9" spans="1:26" x14ac:dyDescent="0.25">
      <c r="C9" s="794" t="str">
        <f>$A$1</f>
        <v>West Dunbartonshire</v>
      </c>
      <c r="D9" s="795"/>
      <c r="E9" s="795"/>
      <c r="F9" s="795"/>
      <c r="G9" s="795"/>
      <c r="H9" s="795"/>
      <c r="I9" s="795"/>
      <c r="J9" s="795"/>
      <c r="K9" s="795"/>
      <c r="L9" s="795"/>
      <c r="M9" s="795"/>
      <c r="N9" s="796"/>
      <c r="O9" s="794" t="s">
        <v>71</v>
      </c>
      <c r="P9" s="795"/>
      <c r="Q9" s="795"/>
      <c r="R9" s="795"/>
      <c r="S9" s="795"/>
      <c r="T9" s="795"/>
      <c r="U9" s="795"/>
      <c r="V9" s="795"/>
      <c r="W9" s="795"/>
      <c r="X9" s="795"/>
      <c r="Y9" s="795"/>
      <c r="Z9" s="795"/>
    </row>
    <row r="10" spans="1:26" x14ac:dyDescent="0.25">
      <c r="B10" s="528"/>
      <c r="C10" s="799" t="s">
        <v>257</v>
      </c>
      <c r="D10" s="800"/>
      <c r="E10" s="800"/>
      <c r="F10" s="800"/>
      <c r="G10" s="800"/>
      <c r="H10" s="800"/>
      <c r="I10" s="833" t="s">
        <v>114</v>
      </c>
      <c r="J10" s="800"/>
      <c r="K10" s="800"/>
      <c r="L10" s="800"/>
      <c r="M10" s="800"/>
      <c r="N10" s="801"/>
      <c r="O10" s="799" t="s">
        <v>257</v>
      </c>
      <c r="P10" s="800"/>
      <c r="Q10" s="800"/>
      <c r="R10" s="800"/>
      <c r="S10" s="800"/>
      <c r="T10" s="800"/>
      <c r="U10" s="833" t="s">
        <v>114</v>
      </c>
      <c r="V10" s="800"/>
      <c r="W10" s="800"/>
      <c r="X10" s="800"/>
      <c r="Y10" s="800"/>
      <c r="Z10" s="800"/>
    </row>
    <row r="11" spans="1:26" ht="15.75" thickBot="1" x14ac:dyDescent="0.3">
      <c r="B11" s="522" t="s">
        <v>256</v>
      </c>
      <c r="C11" s="563" t="s">
        <v>238</v>
      </c>
      <c r="D11" s="523" t="s">
        <v>239</v>
      </c>
      <c r="E11" s="523" t="s">
        <v>240</v>
      </c>
      <c r="F11" s="523" t="s">
        <v>5</v>
      </c>
      <c r="G11" s="523" t="s">
        <v>6</v>
      </c>
      <c r="H11" s="523" t="s">
        <v>104</v>
      </c>
      <c r="I11" s="530" t="s">
        <v>238</v>
      </c>
      <c r="J11" s="523" t="s">
        <v>239</v>
      </c>
      <c r="K11" s="523" t="s">
        <v>240</v>
      </c>
      <c r="L11" s="523" t="s">
        <v>5</v>
      </c>
      <c r="M11" s="523" t="s">
        <v>6</v>
      </c>
      <c r="N11" s="522" t="s">
        <v>104</v>
      </c>
      <c r="O11" s="563" t="s">
        <v>238</v>
      </c>
      <c r="P11" s="523" t="s">
        <v>239</v>
      </c>
      <c r="Q11" s="523" t="s">
        <v>240</v>
      </c>
      <c r="R11" s="523" t="s">
        <v>5</v>
      </c>
      <c r="S11" s="523" t="s">
        <v>6</v>
      </c>
      <c r="T11" s="523" t="s">
        <v>104</v>
      </c>
      <c r="U11" s="530" t="s">
        <v>238</v>
      </c>
      <c r="V11" s="523" t="s">
        <v>239</v>
      </c>
      <c r="W11" s="523" t="s">
        <v>240</v>
      </c>
      <c r="X11" s="523" t="s">
        <v>5</v>
      </c>
      <c r="Y11" s="523" t="s">
        <v>6</v>
      </c>
      <c r="Z11" s="523" t="s">
        <v>104</v>
      </c>
    </row>
    <row r="12" spans="1:26" s="524" customFormat="1" x14ac:dyDescent="0.25">
      <c r="B12" s="528" t="s">
        <v>258</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241</v>
      </c>
      <c r="C13" s="564">
        <v>29</v>
      </c>
      <c r="D13" s="531">
        <v>27</v>
      </c>
      <c r="E13" s="531">
        <v>86</v>
      </c>
      <c r="F13" s="531">
        <v>17</v>
      </c>
      <c r="G13" s="531">
        <v>8</v>
      </c>
      <c r="H13" s="531">
        <v>19</v>
      </c>
      <c r="I13" s="533">
        <f t="shared" ref="I13:I24" si="0">IFERROR(C13/SUM(C$13:C$24),"-")</f>
        <v>0.15104166666666666</v>
      </c>
      <c r="J13" s="379">
        <f t="shared" ref="J13:N13" si="1">IFERROR(D13/SUM(D$13:D$24),"-")</f>
        <v>6.5853658536585369E-2</v>
      </c>
      <c r="K13" s="379">
        <f t="shared" si="1"/>
        <v>0.16602316602316602</v>
      </c>
      <c r="L13" s="379">
        <f t="shared" si="1"/>
        <v>1.7276422764227643E-2</v>
      </c>
      <c r="M13" s="379">
        <f t="shared" si="1"/>
        <v>1.1627906976744186E-2</v>
      </c>
      <c r="N13" s="380">
        <f t="shared" si="1"/>
        <v>4.8260096520193044E-2</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242</v>
      </c>
      <c r="C14" s="565">
        <v>0</v>
      </c>
      <c r="D14" s="532">
        <v>0</v>
      </c>
      <c r="E14" s="532">
        <v>1</v>
      </c>
      <c r="F14" s="532">
        <v>4</v>
      </c>
      <c r="G14" s="532">
        <v>3</v>
      </c>
      <c r="H14" s="532">
        <v>1.4</v>
      </c>
      <c r="I14" s="534">
        <f t="shared" si="0"/>
        <v>0</v>
      </c>
      <c r="J14" s="527">
        <f t="shared" ref="J14:J24" si="7">IFERROR(D14/SUM(D$13:D$24),"-")</f>
        <v>0</v>
      </c>
      <c r="K14" s="527">
        <f t="shared" ref="K14:K24" si="8">IFERROR(E14/SUM(E$13:E$24),"-")</f>
        <v>1.9305019305019305E-3</v>
      </c>
      <c r="L14" s="527">
        <f t="shared" ref="L14:L24" si="9">IFERROR(F14/SUM(F$13:F$24),"-")</f>
        <v>4.0650406504065045E-3</v>
      </c>
      <c r="M14" s="527">
        <f t="shared" ref="M14:M24" si="10">IFERROR(G14/SUM(G$13:G$24),"-")</f>
        <v>4.3604651162790697E-3</v>
      </c>
      <c r="N14" s="382">
        <f t="shared" ref="N14:N24" si="11">IFERROR(H14/SUM(H$13:H$24),"-")</f>
        <v>3.5560071120142238E-3</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243</v>
      </c>
      <c r="C15" s="564">
        <v>40</v>
      </c>
      <c r="D15" s="531">
        <v>39</v>
      </c>
      <c r="E15" s="531">
        <v>34</v>
      </c>
      <c r="F15" s="531">
        <v>67</v>
      </c>
      <c r="G15" s="531">
        <v>201</v>
      </c>
      <c r="H15" s="531">
        <v>30.7</v>
      </c>
      <c r="I15" s="533">
        <f t="shared" si="0"/>
        <v>0.20833333333333334</v>
      </c>
      <c r="J15" s="379">
        <f t="shared" si="7"/>
        <v>9.5121951219512196E-2</v>
      </c>
      <c r="K15" s="379">
        <f t="shared" si="8"/>
        <v>6.5637065637065631E-2</v>
      </c>
      <c r="L15" s="379">
        <f t="shared" si="9"/>
        <v>6.8089430894308939E-2</v>
      </c>
      <c r="M15" s="379">
        <f t="shared" si="10"/>
        <v>0.29215116279069769</v>
      </c>
      <c r="N15" s="380">
        <f t="shared" si="11"/>
        <v>7.7978155956311912E-2</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244</v>
      </c>
      <c r="C16" s="565">
        <v>0</v>
      </c>
      <c r="D16" s="532">
        <v>2</v>
      </c>
      <c r="E16" s="532">
        <v>4</v>
      </c>
      <c r="F16" s="532">
        <v>42</v>
      </c>
      <c r="G16" s="532">
        <v>3</v>
      </c>
      <c r="H16" s="532">
        <v>76.2</v>
      </c>
      <c r="I16" s="534">
        <f t="shared" si="0"/>
        <v>0</v>
      </c>
      <c r="J16" s="527">
        <f t="shared" si="7"/>
        <v>4.8780487804878049E-3</v>
      </c>
      <c r="K16" s="527">
        <f t="shared" si="8"/>
        <v>7.7220077220077222E-3</v>
      </c>
      <c r="L16" s="527">
        <f t="shared" si="9"/>
        <v>4.2682926829268296E-2</v>
      </c>
      <c r="M16" s="527">
        <f t="shared" si="10"/>
        <v>4.3604651162790697E-3</v>
      </c>
      <c r="N16" s="382">
        <f t="shared" si="11"/>
        <v>0.19354838709677422</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245</v>
      </c>
      <c r="C17" s="564">
        <v>0</v>
      </c>
      <c r="D17" s="531">
        <v>3</v>
      </c>
      <c r="E17" s="531">
        <v>8</v>
      </c>
      <c r="F17" s="531">
        <v>10</v>
      </c>
      <c r="G17" s="531">
        <v>24</v>
      </c>
      <c r="H17" s="531">
        <v>9.9</v>
      </c>
      <c r="I17" s="533">
        <f t="shared" si="0"/>
        <v>0</v>
      </c>
      <c r="J17" s="379">
        <f t="shared" si="7"/>
        <v>7.3170731707317077E-3</v>
      </c>
      <c r="K17" s="379">
        <f t="shared" si="8"/>
        <v>1.5444015444015444E-2</v>
      </c>
      <c r="L17" s="379">
        <f t="shared" si="9"/>
        <v>1.016260162601626E-2</v>
      </c>
      <c r="M17" s="379">
        <f t="shared" si="10"/>
        <v>3.4883720930232558E-2</v>
      </c>
      <c r="N17" s="380">
        <f t="shared" si="11"/>
        <v>2.5146050292100586E-2</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246</v>
      </c>
      <c r="C18" s="565">
        <v>0</v>
      </c>
      <c r="D18" s="532">
        <v>5</v>
      </c>
      <c r="E18" s="532">
        <v>2</v>
      </c>
      <c r="F18" s="532">
        <v>1</v>
      </c>
      <c r="G18" s="532">
        <v>2</v>
      </c>
      <c r="H18" s="532">
        <v>1.2</v>
      </c>
      <c r="I18" s="534">
        <f t="shared" si="0"/>
        <v>0</v>
      </c>
      <c r="J18" s="527">
        <f t="shared" si="7"/>
        <v>1.2195121951219513E-2</v>
      </c>
      <c r="K18" s="527">
        <f t="shared" si="8"/>
        <v>3.8610038610038611E-3</v>
      </c>
      <c r="L18" s="527">
        <f t="shared" si="9"/>
        <v>1.0162601626016261E-3</v>
      </c>
      <c r="M18" s="527">
        <f t="shared" si="10"/>
        <v>2.9069767441860465E-3</v>
      </c>
      <c r="N18" s="382">
        <f t="shared" si="11"/>
        <v>3.0480060960121919E-3</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247</v>
      </c>
      <c r="C19" s="564">
        <v>0</v>
      </c>
      <c r="D19" s="531">
        <v>2</v>
      </c>
      <c r="E19" s="531">
        <v>4</v>
      </c>
      <c r="F19" s="531">
        <v>16</v>
      </c>
      <c r="G19" s="531">
        <v>21</v>
      </c>
      <c r="H19" s="531">
        <v>9.3000000000000007</v>
      </c>
      <c r="I19" s="533">
        <f t="shared" si="0"/>
        <v>0</v>
      </c>
      <c r="J19" s="379">
        <f t="shared" si="7"/>
        <v>4.8780487804878049E-3</v>
      </c>
      <c r="K19" s="379">
        <f t="shared" si="8"/>
        <v>7.7220077220077222E-3</v>
      </c>
      <c r="L19" s="379">
        <f t="shared" si="9"/>
        <v>1.6260162601626018E-2</v>
      </c>
      <c r="M19" s="379">
        <f t="shared" si="10"/>
        <v>3.0523255813953487E-2</v>
      </c>
      <c r="N19" s="380">
        <f t="shared" si="11"/>
        <v>2.3622047244094491E-2</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248</v>
      </c>
      <c r="C20" s="565">
        <v>18</v>
      </c>
      <c r="D20" s="532">
        <v>21</v>
      </c>
      <c r="E20" s="532">
        <v>19</v>
      </c>
      <c r="F20" s="532">
        <v>61</v>
      </c>
      <c r="G20" s="532">
        <v>197</v>
      </c>
      <c r="H20" s="532">
        <v>26</v>
      </c>
      <c r="I20" s="534">
        <f t="shared" si="0"/>
        <v>9.375E-2</v>
      </c>
      <c r="J20" s="527">
        <f t="shared" si="7"/>
        <v>5.1219512195121948E-2</v>
      </c>
      <c r="K20" s="527">
        <f t="shared" si="8"/>
        <v>3.6679536679536683E-2</v>
      </c>
      <c r="L20" s="527">
        <f t="shared" si="9"/>
        <v>6.1991869918699184E-2</v>
      </c>
      <c r="M20" s="527">
        <f t="shared" si="10"/>
        <v>0.28633720930232559</v>
      </c>
      <c r="N20" s="382">
        <f t="shared" si="11"/>
        <v>6.6040132080264158E-2</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249</v>
      </c>
      <c r="C21" s="564">
        <v>0</v>
      </c>
      <c r="D21" s="531">
        <v>147</v>
      </c>
      <c r="E21" s="531">
        <v>191</v>
      </c>
      <c r="F21" s="531">
        <v>224</v>
      </c>
      <c r="G21" s="531">
        <v>20</v>
      </c>
      <c r="H21" s="531">
        <v>72</v>
      </c>
      <c r="I21" s="533">
        <f t="shared" si="0"/>
        <v>0</v>
      </c>
      <c r="J21" s="379">
        <f t="shared" si="7"/>
        <v>0.35853658536585364</v>
      </c>
      <c r="K21" s="379">
        <f t="shared" si="8"/>
        <v>0.36872586872586871</v>
      </c>
      <c r="L21" s="379">
        <f t="shared" si="9"/>
        <v>0.22764227642276422</v>
      </c>
      <c r="M21" s="379">
        <f t="shared" si="10"/>
        <v>2.9069767441860465E-2</v>
      </c>
      <c r="N21" s="380">
        <f t="shared" si="11"/>
        <v>0.18288036576073152</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250</v>
      </c>
      <c r="C22" s="565">
        <v>56</v>
      </c>
      <c r="D22" s="532">
        <v>86</v>
      </c>
      <c r="E22" s="532">
        <v>82</v>
      </c>
      <c r="F22" s="532">
        <v>163</v>
      </c>
      <c r="G22" s="532">
        <v>114</v>
      </c>
      <c r="H22" s="532">
        <v>98.2</v>
      </c>
      <c r="I22" s="534">
        <f t="shared" si="0"/>
        <v>0.29166666666666669</v>
      </c>
      <c r="J22" s="527">
        <f t="shared" si="7"/>
        <v>0.2097560975609756</v>
      </c>
      <c r="K22" s="527">
        <f t="shared" si="8"/>
        <v>0.15830115830115829</v>
      </c>
      <c r="L22" s="527">
        <f t="shared" si="9"/>
        <v>0.16565040650406504</v>
      </c>
      <c r="M22" s="527">
        <f t="shared" si="10"/>
        <v>0.16569767441860464</v>
      </c>
      <c r="N22" s="382">
        <f t="shared" si="11"/>
        <v>0.24942849885699772</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251</v>
      </c>
      <c r="C23" s="564">
        <v>49</v>
      </c>
      <c r="D23" s="531">
        <v>78</v>
      </c>
      <c r="E23" s="531">
        <v>86</v>
      </c>
      <c r="F23" s="531">
        <v>365</v>
      </c>
      <c r="G23" s="531">
        <v>66</v>
      </c>
      <c r="H23" s="531">
        <v>48.8</v>
      </c>
      <c r="I23" s="533">
        <f t="shared" si="0"/>
        <v>0.25520833333333331</v>
      </c>
      <c r="J23" s="379">
        <f t="shared" si="7"/>
        <v>0.19024390243902439</v>
      </c>
      <c r="K23" s="379">
        <f t="shared" si="8"/>
        <v>0.16602316602316602</v>
      </c>
      <c r="L23" s="379">
        <f t="shared" si="9"/>
        <v>0.37093495934959347</v>
      </c>
      <c r="M23" s="379">
        <f t="shared" si="10"/>
        <v>9.5930232558139539E-2</v>
      </c>
      <c r="N23" s="380">
        <f t="shared" si="11"/>
        <v>0.1239522479044958</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252</v>
      </c>
      <c r="C24" s="565">
        <v>0</v>
      </c>
      <c r="D24" s="532">
        <v>0</v>
      </c>
      <c r="E24" s="532">
        <v>1</v>
      </c>
      <c r="F24" s="532">
        <v>14</v>
      </c>
      <c r="G24" s="532">
        <v>29</v>
      </c>
      <c r="H24" s="532">
        <v>1</v>
      </c>
      <c r="I24" s="534">
        <f t="shared" si="0"/>
        <v>0</v>
      </c>
      <c r="J24" s="527">
        <f t="shared" si="7"/>
        <v>0</v>
      </c>
      <c r="K24" s="527">
        <f t="shared" si="8"/>
        <v>1.9305019305019305E-3</v>
      </c>
      <c r="L24" s="527">
        <f t="shared" si="9"/>
        <v>1.4227642276422764E-2</v>
      </c>
      <c r="M24" s="527">
        <f t="shared" si="10"/>
        <v>4.2151162790697673E-2</v>
      </c>
      <c r="N24" s="382">
        <f t="shared" si="11"/>
        <v>2.5400050800101601E-3</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ht="17.25" x14ac:dyDescent="0.25">
      <c r="B25" s="559" t="s">
        <v>332</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253</v>
      </c>
      <c r="C26" s="568">
        <f>IFERROR(SUM(C13:C24),"-")</f>
        <v>192</v>
      </c>
      <c r="D26" s="537">
        <f t="shared" ref="D26:H26" si="13">IFERROR(SUM(D13:D24),"-")</f>
        <v>410</v>
      </c>
      <c r="E26" s="537">
        <f t="shared" si="13"/>
        <v>518</v>
      </c>
      <c r="F26" s="537">
        <f t="shared" si="13"/>
        <v>984</v>
      </c>
      <c r="G26" s="537">
        <f t="shared" si="13"/>
        <v>688</v>
      </c>
      <c r="H26" s="537">
        <f t="shared" si="13"/>
        <v>393.7</v>
      </c>
      <c r="I26" s="538">
        <f t="shared" ref="I26:N29" si="14">IFERROR(C26/SUM(C$26:C$29),"-")</f>
        <v>0.47761194029850745</v>
      </c>
      <c r="J26" s="539">
        <f t="shared" si="14"/>
        <v>0.7192982456140351</v>
      </c>
      <c r="K26" s="539">
        <f t="shared" si="14"/>
        <v>0.84364820846905542</v>
      </c>
      <c r="L26" s="539">
        <f t="shared" si="14"/>
        <v>0.6993603411513859</v>
      </c>
      <c r="M26" s="539">
        <f t="shared" si="14"/>
        <v>0.82002383790226463</v>
      </c>
      <c r="N26" s="569">
        <f t="shared" si="14"/>
        <v>0.77347740667976428</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106</v>
      </c>
      <c r="D27" s="540">
        <v>0</v>
      </c>
      <c r="E27" s="540">
        <v>0</v>
      </c>
      <c r="F27" s="540">
        <v>0</v>
      </c>
      <c r="G27" s="540">
        <v>134</v>
      </c>
      <c r="H27" s="541">
        <v>33.700000000000003</v>
      </c>
      <c r="I27" s="542">
        <f t="shared" si="14"/>
        <v>0.26368159203980102</v>
      </c>
      <c r="J27" s="543">
        <f t="shared" si="14"/>
        <v>0</v>
      </c>
      <c r="K27" s="543">
        <f t="shared" si="14"/>
        <v>0</v>
      </c>
      <c r="L27" s="543">
        <f t="shared" si="14"/>
        <v>0</v>
      </c>
      <c r="M27" s="543">
        <f t="shared" si="14"/>
        <v>0.15971394517282478</v>
      </c>
      <c r="N27" s="571">
        <f t="shared" si="14"/>
        <v>6.620825147347742E-2</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254</v>
      </c>
      <c r="C28" s="572">
        <v>104</v>
      </c>
      <c r="D28" s="545">
        <v>43</v>
      </c>
      <c r="E28" s="545">
        <v>6</v>
      </c>
      <c r="F28" s="545">
        <v>50</v>
      </c>
      <c r="G28" s="545">
        <v>0</v>
      </c>
      <c r="H28" s="546">
        <v>55.9</v>
      </c>
      <c r="I28" s="538">
        <f t="shared" si="14"/>
        <v>0.25870646766169153</v>
      </c>
      <c r="J28" s="539">
        <f t="shared" si="14"/>
        <v>7.5438596491228069E-2</v>
      </c>
      <c r="K28" s="539">
        <f t="shared" si="14"/>
        <v>9.7719869706840382E-3</v>
      </c>
      <c r="L28" s="539">
        <f t="shared" si="14"/>
        <v>3.5536602700781808E-2</v>
      </c>
      <c r="M28" s="539">
        <f t="shared" si="14"/>
        <v>0</v>
      </c>
      <c r="N28" s="573">
        <f t="shared" si="14"/>
        <v>0.10982318271119844</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255</v>
      </c>
      <c r="C29" s="548">
        <v>0</v>
      </c>
      <c r="D29" s="549">
        <v>117</v>
      </c>
      <c r="E29" s="549">
        <v>90</v>
      </c>
      <c r="F29" s="549">
        <v>373</v>
      </c>
      <c r="G29" s="549">
        <v>17</v>
      </c>
      <c r="H29" s="550">
        <v>25.7</v>
      </c>
      <c r="I29" s="551">
        <f t="shared" si="14"/>
        <v>0</v>
      </c>
      <c r="J29" s="552">
        <f t="shared" si="14"/>
        <v>0.20526315789473684</v>
      </c>
      <c r="K29" s="552">
        <f t="shared" si="14"/>
        <v>0.1465798045602606</v>
      </c>
      <c r="L29" s="552">
        <f t="shared" si="14"/>
        <v>0.26510305614783225</v>
      </c>
      <c r="M29" s="552">
        <f t="shared" si="14"/>
        <v>2.0262216924910609E-2</v>
      </c>
      <c r="N29" s="574">
        <f t="shared" si="14"/>
        <v>5.0491159135559925E-2</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t="s">
        <v>364</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793" t="s">
        <v>102</v>
      </c>
      <c r="B1" s="793"/>
      <c r="C1" s="793"/>
    </row>
    <row r="2" spans="1:14" x14ac:dyDescent="0.25">
      <c r="A2" s="576" t="s">
        <v>262</v>
      </c>
    </row>
    <row r="3" spans="1:14" s="726" customFormat="1" x14ac:dyDescent="0.25">
      <c r="A3" s="297" t="s">
        <v>0</v>
      </c>
    </row>
    <row r="4" spans="1:14" s="578" customFormat="1" x14ac:dyDescent="0.25">
      <c r="A4" s="579"/>
      <c r="C4" s="280"/>
    </row>
    <row r="5" spans="1:14" s="578" customFormat="1" x14ac:dyDescent="0.25">
      <c r="A5" s="280" t="s">
        <v>290</v>
      </c>
      <c r="C5" s="281" t="s">
        <v>293</v>
      </c>
    </row>
    <row r="6" spans="1:14" s="578" customFormat="1" x14ac:dyDescent="0.25">
      <c r="A6" s="280" t="s">
        <v>291</v>
      </c>
      <c r="C6" s="281" t="s">
        <v>294</v>
      </c>
    </row>
    <row r="7" spans="1:14" s="578" customFormat="1" x14ac:dyDescent="0.25">
      <c r="A7" s="280" t="s">
        <v>292</v>
      </c>
      <c r="C7" s="281" t="s">
        <v>295</v>
      </c>
    </row>
    <row r="9" spans="1:14" x14ac:dyDescent="0.25">
      <c r="A9" s="577" t="s">
        <v>263</v>
      </c>
    </row>
    <row r="11" spans="1:14" x14ac:dyDescent="0.25">
      <c r="C11" s="794" t="str">
        <f>$A$1</f>
        <v>West Dunbartonshire</v>
      </c>
      <c r="D11" s="795"/>
      <c r="E11" s="795"/>
      <c r="F11" s="795"/>
      <c r="G11" s="795"/>
      <c r="H11" s="796"/>
      <c r="I11" s="795" t="s">
        <v>71</v>
      </c>
      <c r="J11" s="795"/>
      <c r="K11" s="795"/>
      <c r="L11" s="795"/>
      <c r="M11" s="795"/>
      <c r="N11" s="795"/>
    </row>
    <row r="12" spans="1:14" x14ac:dyDescent="0.25">
      <c r="C12" s="799" t="s">
        <v>280</v>
      </c>
      <c r="D12" s="800"/>
      <c r="E12" s="839"/>
      <c r="F12" s="800" t="s">
        <v>281</v>
      </c>
      <c r="G12" s="800"/>
      <c r="H12" s="801"/>
      <c r="I12" s="799" t="s">
        <v>280</v>
      </c>
      <c r="J12" s="800"/>
      <c r="K12" s="839"/>
      <c r="L12" s="800" t="s">
        <v>281</v>
      </c>
      <c r="M12" s="800"/>
      <c r="N12" s="800"/>
    </row>
    <row r="13" spans="1:14" ht="18" thickBot="1" x14ac:dyDescent="0.3">
      <c r="B13" s="579" t="s">
        <v>334</v>
      </c>
      <c r="C13" s="602" t="s">
        <v>5</v>
      </c>
      <c r="D13" s="603" t="s">
        <v>6</v>
      </c>
      <c r="E13" s="605" t="s">
        <v>104</v>
      </c>
      <c r="F13" s="603" t="s">
        <v>5</v>
      </c>
      <c r="G13" s="603" t="s">
        <v>6</v>
      </c>
      <c r="H13" s="606" t="s">
        <v>104</v>
      </c>
      <c r="I13" s="602" t="s">
        <v>5</v>
      </c>
      <c r="J13" s="603" t="s">
        <v>6</v>
      </c>
      <c r="K13" s="605" t="s">
        <v>104</v>
      </c>
      <c r="L13" s="604" t="s">
        <v>5</v>
      </c>
      <c r="M13" s="603" t="s">
        <v>6</v>
      </c>
      <c r="N13" s="603" t="s">
        <v>104</v>
      </c>
    </row>
    <row r="14" spans="1:14" s="578" customFormat="1" x14ac:dyDescent="0.25">
      <c r="B14" s="165" t="s">
        <v>113</v>
      </c>
      <c r="C14" s="371"/>
      <c r="D14" s="370"/>
      <c r="E14" s="426"/>
      <c r="F14" s="370"/>
      <c r="G14" s="370"/>
      <c r="H14" s="372"/>
      <c r="I14" s="371"/>
      <c r="J14" s="370"/>
      <c r="K14" s="426"/>
      <c r="L14" s="370"/>
      <c r="M14" s="370"/>
      <c r="N14" s="406"/>
    </row>
    <row r="15" spans="1:14" x14ac:dyDescent="0.25">
      <c r="B15" s="593" t="s">
        <v>264</v>
      </c>
      <c r="C15" s="690">
        <v>737</v>
      </c>
      <c r="D15" s="757">
        <v>471.55500000000001</v>
      </c>
      <c r="E15" s="757">
        <v>736.1</v>
      </c>
      <c r="F15" s="692">
        <v>508</v>
      </c>
      <c r="G15" s="757">
        <v>447.27299999999997</v>
      </c>
      <c r="H15" s="758">
        <v>451.5</v>
      </c>
      <c r="I15" s="44">
        <v>6454</v>
      </c>
      <c r="J15" s="45">
        <v>7366.7550000000001</v>
      </c>
      <c r="K15" s="675">
        <v>10751.465</v>
      </c>
      <c r="L15" s="45">
        <v>4690</v>
      </c>
      <c r="M15" s="45">
        <v>7245.0230000000001</v>
      </c>
      <c r="N15" s="676">
        <v>8702.9500000000007</v>
      </c>
    </row>
    <row r="16" spans="1:14" x14ac:dyDescent="0.25">
      <c r="B16" s="594" t="s">
        <v>265</v>
      </c>
      <c r="C16" s="693">
        <v>194</v>
      </c>
      <c r="D16" s="759">
        <v>66.534999999999997</v>
      </c>
      <c r="E16" s="763">
        <v>123.8</v>
      </c>
      <c r="F16" s="694">
        <v>108</v>
      </c>
      <c r="G16" s="759">
        <v>46.65</v>
      </c>
      <c r="H16" s="760">
        <v>70.3</v>
      </c>
      <c r="I16" s="41">
        <v>2020</v>
      </c>
      <c r="J16" s="42">
        <v>1765.9350000000002</v>
      </c>
      <c r="K16" s="677">
        <v>2163.1549999999997</v>
      </c>
      <c r="L16" s="42">
        <v>1184</v>
      </c>
      <c r="M16" s="42">
        <v>1393.25</v>
      </c>
      <c r="N16" s="678">
        <v>1888.1350000000002</v>
      </c>
    </row>
    <row r="17" spans="2:14" x14ac:dyDescent="0.25">
      <c r="B17" s="593" t="s">
        <v>266</v>
      </c>
      <c r="C17" s="690">
        <v>29</v>
      </c>
      <c r="D17" s="757">
        <v>15.782999999999999</v>
      </c>
      <c r="E17" s="764">
        <v>26.3</v>
      </c>
      <c r="F17" s="691">
        <v>14</v>
      </c>
      <c r="G17" s="757">
        <v>8.8650000000000002</v>
      </c>
      <c r="H17" s="758">
        <v>11.6</v>
      </c>
      <c r="I17" s="44">
        <v>1037</v>
      </c>
      <c r="J17" s="45">
        <v>841.63300000000004</v>
      </c>
      <c r="K17" s="675">
        <v>986.32999999999993</v>
      </c>
      <c r="L17" s="45">
        <v>238</v>
      </c>
      <c r="M17" s="45">
        <v>554.01499999999999</v>
      </c>
      <c r="N17" s="676">
        <v>957.30000000000007</v>
      </c>
    </row>
    <row r="18" spans="2:14" x14ac:dyDescent="0.25">
      <c r="B18" s="594" t="s">
        <v>267</v>
      </c>
      <c r="C18" s="693">
        <v>39</v>
      </c>
      <c r="D18" s="759">
        <v>80.915999999999997</v>
      </c>
      <c r="E18" s="763">
        <v>17.3</v>
      </c>
      <c r="F18" s="694">
        <v>22</v>
      </c>
      <c r="G18" s="759">
        <v>18.920000000000002</v>
      </c>
      <c r="H18" s="760">
        <v>9</v>
      </c>
      <c r="I18" s="41">
        <v>1963</v>
      </c>
      <c r="J18" s="42">
        <v>1468.9659999999999</v>
      </c>
      <c r="K18" s="677">
        <v>521.32500000000005</v>
      </c>
      <c r="L18" s="42">
        <v>483</v>
      </c>
      <c r="M18" s="42">
        <v>579.42000000000007</v>
      </c>
      <c r="N18" s="678">
        <v>366.12</v>
      </c>
    </row>
    <row r="19" spans="2:14" x14ac:dyDescent="0.25">
      <c r="B19" s="593" t="s">
        <v>268</v>
      </c>
      <c r="C19" s="690">
        <v>11</v>
      </c>
      <c r="D19" s="757">
        <v>4.077</v>
      </c>
      <c r="E19" s="764">
        <v>2.2999999999999998</v>
      </c>
      <c r="F19" s="691">
        <v>0</v>
      </c>
      <c r="G19" s="757">
        <v>0</v>
      </c>
      <c r="H19" s="758">
        <v>0.9</v>
      </c>
      <c r="I19" s="44">
        <v>29</v>
      </c>
      <c r="J19" s="45">
        <v>40.376999999999995</v>
      </c>
      <c r="K19" s="675">
        <v>1166.4049999999997</v>
      </c>
      <c r="L19" s="45">
        <v>20</v>
      </c>
      <c r="M19" s="45">
        <v>14.65</v>
      </c>
      <c r="N19" s="676">
        <v>19.905000000000001</v>
      </c>
    </row>
    <row r="20" spans="2:14" x14ac:dyDescent="0.25">
      <c r="B20" s="594" t="s">
        <v>269</v>
      </c>
      <c r="C20" s="693">
        <v>92</v>
      </c>
      <c r="D20" s="759">
        <v>79.919000000000011</v>
      </c>
      <c r="E20" s="763">
        <v>94.6</v>
      </c>
      <c r="F20" s="694">
        <v>72</v>
      </c>
      <c r="G20" s="759">
        <v>26.055</v>
      </c>
      <c r="H20" s="760">
        <v>64.599999999999994</v>
      </c>
      <c r="I20" s="41">
        <v>805</v>
      </c>
      <c r="J20" s="42">
        <v>1676.8190000000002</v>
      </c>
      <c r="K20" s="677">
        <v>2865.6</v>
      </c>
      <c r="L20" s="42">
        <v>476</v>
      </c>
      <c r="M20" s="42">
        <v>882.80499999999995</v>
      </c>
      <c r="N20" s="678">
        <v>2116.6</v>
      </c>
    </row>
    <row r="21" spans="2:14" x14ac:dyDescent="0.25">
      <c r="B21" s="593" t="s">
        <v>270</v>
      </c>
      <c r="C21" s="690">
        <v>366</v>
      </c>
      <c r="D21" s="757">
        <v>98.57</v>
      </c>
      <c r="E21" s="764">
        <v>125.5</v>
      </c>
      <c r="F21" s="691">
        <v>276</v>
      </c>
      <c r="G21" s="757">
        <v>70.837999999999994</v>
      </c>
      <c r="H21" s="758">
        <v>72.2</v>
      </c>
      <c r="I21" s="44">
        <v>2546</v>
      </c>
      <c r="J21" s="45">
        <v>2472.77</v>
      </c>
      <c r="K21" s="675">
        <v>3205.9399999999996</v>
      </c>
      <c r="L21" s="45">
        <v>1256</v>
      </c>
      <c r="M21" s="45">
        <v>3590.538</v>
      </c>
      <c r="N21" s="676">
        <v>2070.36</v>
      </c>
    </row>
    <row r="22" spans="2:14" x14ac:dyDescent="0.25">
      <c r="B22" s="594" t="s">
        <v>271</v>
      </c>
      <c r="C22" s="693">
        <v>55</v>
      </c>
      <c r="D22" s="759">
        <v>89.001999999999995</v>
      </c>
      <c r="E22" s="763">
        <v>89.7</v>
      </c>
      <c r="F22" s="694">
        <v>38</v>
      </c>
      <c r="G22" s="759">
        <v>27</v>
      </c>
      <c r="H22" s="760">
        <v>43.1</v>
      </c>
      <c r="I22" s="41">
        <v>1125</v>
      </c>
      <c r="J22" s="42">
        <v>834.00199999999995</v>
      </c>
      <c r="K22" s="677">
        <v>2122.6999999999998</v>
      </c>
      <c r="L22" s="42">
        <v>776</v>
      </c>
      <c r="M22" s="42">
        <v>1327</v>
      </c>
      <c r="N22" s="678">
        <v>1874.1</v>
      </c>
    </row>
    <row r="23" spans="2:14" x14ac:dyDescent="0.25">
      <c r="B23" s="593" t="s">
        <v>272</v>
      </c>
      <c r="C23" s="690">
        <v>10</v>
      </c>
      <c r="D23" s="757">
        <v>8.3249999999999993</v>
      </c>
      <c r="E23" s="764">
        <v>13.5</v>
      </c>
      <c r="F23" s="691">
        <v>8</v>
      </c>
      <c r="G23" s="757">
        <v>6.5950000000000006</v>
      </c>
      <c r="H23" s="758">
        <v>6.6</v>
      </c>
      <c r="I23" s="44">
        <v>48</v>
      </c>
      <c r="J23" s="45">
        <v>84.275000000000006</v>
      </c>
      <c r="K23" s="675">
        <v>149.55000000000001</v>
      </c>
      <c r="L23" s="45">
        <v>30</v>
      </c>
      <c r="M23" s="45">
        <v>38.594999999999999</v>
      </c>
      <c r="N23" s="676">
        <v>112.6</v>
      </c>
    </row>
    <row r="24" spans="2:14" x14ac:dyDescent="0.25">
      <c r="B24" s="594" t="s">
        <v>273</v>
      </c>
      <c r="C24" s="693">
        <v>0</v>
      </c>
      <c r="D24" s="759">
        <v>5.46</v>
      </c>
      <c r="E24" s="763">
        <v>3.4</v>
      </c>
      <c r="F24" s="694">
        <v>0</v>
      </c>
      <c r="G24" s="759">
        <v>2</v>
      </c>
      <c r="H24" s="760">
        <v>0</v>
      </c>
      <c r="I24" s="41">
        <v>53</v>
      </c>
      <c r="J24" s="42">
        <v>73.41</v>
      </c>
      <c r="K24" s="677">
        <v>158.52999999999997</v>
      </c>
      <c r="L24" s="42">
        <v>5</v>
      </c>
      <c r="M24" s="42">
        <v>35</v>
      </c>
      <c r="N24" s="678">
        <v>39.489999999999995</v>
      </c>
    </row>
    <row r="25" spans="2:14" x14ac:dyDescent="0.25">
      <c r="B25" s="593" t="s">
        <v>274</v>
      </c>
      <c r="C25" s="690">
        <v>226</v>
      </c>
      <c r="D25" s="757">
        <v>87.093999999999994</v>
      </c>
      <c r="E25" s="764">
        <v>150.4</v>
      </c>
      <c r="F25" s="691">
        <v>130</v>
      </c>
      <c r="G25" s="757">
        <v>71.164999999999992</v>
      </c>
      <c r="H25" s="758">
        <v>97.4</v>
      </c>
      <c r="I25" s="44">
        <v>2205</v>
      </c>
      <c r="J25" s="45">
        <v>1333.7940000000001</v>
      </c>
      <c r="K25" s="675">
        <v>2600.81</v>
      </c>
      <c r="L25" s="45">
        <v>1514</v>
      </c>
      <c r="M25" s="45">
        <v>2155.8649999999998</v>
      </c>
      <c r="N25" s="676">
        <v>1851.1349999999998</v>
      </c>
    </row>
    <row r="26" spans="2:14" x14ac:dyDescent="0.25">
      <c r="B26" s="594" t="s">
        <v>275</v>
      </c>
      <c r="C26" s="693">
        <v>1447</v>
      </c>
      <c r="D26" s="759">
        <v>838.20600000000002</v>
      </c>
      <c r="E26" s="763">
        <v>1231.0999999999999</v>
      </c>
      <c r="F26" s="694">
        <v>973</v>
      </c>
      <c r="G26" s="759">
        <v>785.86199999999997</v>
      </c>
      <c r="H26" s="760">
        <v>714.6</v>
      </c>
      <c r="I26" s="41">
        <v>17515</v>
      </c>
      <c r="J26" s="42">
        <v>21855.905999999999</v>
      </c>
      <c r="K26" s="677">
        <v>27772.27</v>
      </c>
      <c r="L26" s="42">
        <v>7795</v>
      </c>
      <c r="M26" s="42">
        <v>13324.212</v>
      </c>
      <c r="N26" s="678">
        <v>13736.7</v>
      </c>
    </row>
    <row r="27" spans="2:14" x14ac:dyDescent="0.25">
      <c r="B27" s="593" t="s">
        <v>276</v>
      </c>
      <c r="C27" s="690">
        <v>114</v>
      </c>
      <c r="D27" s="757">
        <v>228.53399999999999</v>
      </c>
      <c r="E27" s="764">
        <v>231.5</v>
      </c>
      <c r="F27" s="691">
        <v>86</v>
      </c>
      <c r="G27" s="757">
        <v>196.26499999999999</v>
      </c>
      <c r="H27" s="758">
        <v>122.4</v>
      </c>
      <c r="I27" s="44">
        <v>2118</v>
      </c>
      <c r="J27" s="45">
        <v>2110.6840000000002</v>
      </c>
      <c r="K27" s="675">
        <v>3418.0849999999996</v>
      </c>
      <c r="L27" s="45">
        <v>1289</v>
      </c>
      <c r="M27" s="45">
        <v>1067.9650000000001</v>
      </c>
      <c r="N27" s="676">
        <v>2308.895</v>
      </c>
    </row>
    <row r="28" spans="2:14" x14ac:dyDescent="0.25">
      <c r="B28" s="594" t="s">
        <v>277</v>
      </c>
      <c r="C28" s="693">
        <v>0</v>
      </c>
      <c r="D28" s="759">
        <v>1.865</v>
      </c>
      <c r="E28" s="763">
        <v>15.1</v>
      </c>
      <c r="F28" s="694">
        <v>0</v>
      </c>
      <c r="G28" s="759">
        <v>1</v>
      </c>
      <c r="H28" s="760">
        <v>12.9</v>
      </c>
      <c r="I28" s="41">
        <v>40</v>
      </c>
      <c r="J28" s="42">
        <v>79.515000000000001</v>
      </c>
      <c r="K28" s="677">
        <v>523.08500000000004</v>
      </c>
      <c r="L28" s="42">
        <v>24</v>
      </c>
      <c r="M28" s="42">
        <v>77</v>
      </c>
      <c r="N28" s="678">
        <v>616.81000000000006</v>
      </c>
    </row>
    <row r="29" spans="2:14" x14ac:dyDescent="0.25">
      <c r="B29" s="593" t="s">
        <v>278</v>
      </c>
      <c r="C29" s="690">
        <v>60</v>
      </c>
      <c r="D29" s="757">
        <v>108.4</v>
      </c>
      <c r="E29" s="764">
        <v>530.70000000000005</v>
      </c>
      <c r="F29" s="691">
        <v>11</v>
      </c>
      <c r="G29" s="757">
        <v>26.11</v>
      </c>
      <c r="H29" s="758">
        <v>248.2</v>
      </c>
      <c r="I29" s="44">
        <v>2078</v>
      </c>
      <c r="J29" s="45">
        <v>4097.75</v>
      </c>
      <c r="K29" s="675">
        <v>12030.575000000001</v>
      </c>
      <c r="L29" s="45">
        <v>549</v>
      </c>
      <c r="M29" s="45">
        <v>3603.6600000000003</v>
      </c>
      <c r="N29" s="676">
        <v>9061.255000000001</v>
      </c>
    </row>
    <row r="30" spans="2:14" x14ac:dyDescent="0.25">
      <c r="B30" s="594" t="s">
        <v>46</v>
      </c>
      <c r="C30" s="693">
        <v>3151</v>
      </c>
      <c r="D30" s="759">
        <v>1746.1480000000001</v>
      </c>
      <c r="E30" s="763">
        <v>2139.1999999999998</v>
      </c>
      <c r="F30" s="694">
        <v>1699</v>
      </c>
      <c r="G30" s="759">
        <v>1343.4649999999999</v>
      </c>
      <c r="H30" s="760">
        <v>1387.6</v>
      </c>
      <c r="I30" s="41">
        <v>40176</v>
      </c>
      <c r="J30" s="42">
        <v>21146.648000000001</v>
      </c>
      <c r="K30" s="677">
        <v>35306.815000000002</v>
      </c>
      <c r="L30" s="42">
        <v>19103</v>
      </c>
      <c r="M30" s="42">
        <v>19547.264999999999</v>
      </c>
      <c r="N30" s="678">
        <v>30097.244999999999</v>
      </c>
    </row>
    <row r="31" spans="2:14" x14ac:dyDescent="0.25">
      <c r="B31" s="595" t="s">
        <v>151</v>
      </c>
      <c r="C31" s="695">
        <f t="shared" ref="C31:N31" si="0">SUM(C15:C30)</f>
        <v>6531</v>
      </c>
      <c r="D31" s="761">
        <f t="shared" si="0"/>
        <v>3930.3890000000001</v>
      </c>
      <c r="E31" s="765">
        <f t="shared" si="0"/>
        <v>5530.5</v>
      </c>
      <c r="F31" s="696">
        <f t="shared" si="0"/>
        <v>3945</v>
      </c>
      <c r="G31" s="761">
        <f t="shared" si="0"/>
        <v>3078.0629999999996</v>
      </c>
      <c r="H31" s="762">
        <f t="shared" si="0"/>
        <v>3312.9000000000005</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3" t="s">
        <v>114</v>
      </c>
      <c r="C32" s="682"/>
      <c r="D32" s="668"/>
      <c r="E32" s="683"/>
      <c r="F32" s="668"/>
      <c r="G32" s="668"/>
      <c r="H32" s="669"/>
      <c r="I32" s="682"/>
      <c r="J32" s="668"/>
      <c r="K32" s="683"/>
      <c r="L32" s="668"/>
      <c r="M32" s="668"/>
      <c r="N32" s="668"/>
    </row>
    <row r="33" spans="2:14" x14ac:dyDescent="0.25">
      <c r="B33" s="593" t="s">
        <v>264</v>
      </c>
      <c r="C33" s="349">
        <f>IFERROR(C15/C$31,"-")</f>
        <v>0.11284642474353085</v>
      </c>
      <c r="D33" s="253">
        <f t="shared" ref="D33:N33" si="1">IFERROR(D15/D$31,"-")</f>
        <v>0.11997667406457732</v>
      </c>
      <c r="E33" s="253">
        <f t="shared" si="1"/>
        <v>0.13309827321218698</v>
      </c>
      <c r="F33" s="670">
        <f t="shared" si="1"/>
        <v>0.12877059569074778</v>
      </c>
      <c r="G33" s="253">
        <f t="shared" si="1"/>
        <v>0.14530989131801397</v>
      </c>
      <c r="H33" s="671">
        <f t="shared" si="1"/>
        <v>0.13628542968396268</v>
      </c>
      <c r="I33" s="349">
        <f t="shared" si="1"/>
        <v>8.0461776292824014E-2</v>
      </c>
      <c r="J33" s="253">
        <f t="shared" si="1"/>
        <v>0.10954406487781966</v>
      </c>
      <c r="K33" s="684">
        <f t="shared" si="1"/>
        <v>0.10167577620532266</v>
      </c>
      <c r="L33" s="253">
        <f t="shared" si="1"/>
        <v>0.11893893284641915</v>
      </c>
      <c r="M33" s="253">
        <f t="shared" si="1"/>
        <v>0.13069104243191862</v>
      </c>
      <c r="N33" s="253">
        <f t="shared" si="1"/>
        <v>0.11478496325488398</v>
      </c>
    </row>
    <row r="34" spans="2:14" x14ac:dyDescent="0.25">
      <c r="B34" s="594" t="s">
        <v>265</v>
      </c>
      <c r="C34" s="348">
        <f t="shared" ref="C34:C48" si="2">IFERROR(C16/C$31,"-")</f>
        <v>2.9704486296126167E-2</v>
      </c>
      <c r="D34" s="254">
        <f t="shared" ref="D34:N34" si="3">IFERROR(D16/D$31,"-")</f>
        <v>1.6928349840181212E-2</v>
      </c>
      <c r="E34" s="685">
        <f t="shared" si="3"/>
        <v>2.2384956152246633E-2</v>
      </c>
      <c r="F34" s="254">
        <f t="shared" si="3"/>
        <v>2.7376425855513309E-2</v>
      </c>
      <c r="G34" s="254">
        <f t="shared" si="3"/>
        <v>1.5155635216043338E-2</v>
      </c>
      <c r="H34" s="672">
        <f t="shared" si="3"/>
        <v>2.1220079084789758E-2</v>
      </c>
      <c r="I34" s="348">
        <f t="shared" si="3"/>
        <v>2.5183264349473895E-2</v>
      </c>
      <c r="J34" s="254">
        <f t="shared" si="3"/>
        <v>2.625955365829493E-2</v>
      </c>
      <c r="K34" s="685">
        <f t="shared" si="3"/>
        <v>2.0456790184167899E-2</v>
      </c>
      <c r="L34" s="254">
        <f t="shared" si="3"/>
        <v>3.0026374518157841E-2</v>
      </c>
      <c r="M34" s="254">
        <f t="shared" si="3"/>
        <v>2.5132466089931062E-2</v>
      </c>
      <c r="N34" s="686">
        <f t="shared" si="3"/>
        <v>2.4902993421226181E-2</v>
      </c>
    </row>
    <row r="35" spans="2:14" x14ac:dyDescent="0.25">
      <c r="B35" s="593" t="s">
        <v>266</v>
      </c>
      <c r="C35" s="349">
        <f t="shared" si="2"/>
        <v>4.4403613535446331E-3</v>
      </c>
      <c r="D35" s="253">
        <f t="shared" ref="D35:N35" si="4">IFERROR(D17/D$31,"-")</f>
        <v>4.0156330582036531E-3</v>
      </c>
      <c r="E35" s="684">
        <f t="shared" si="4"/>
        <v>4.7554470662688727E-3</v>
      </c>
      <c r="F35" s="253">
        <f t="shared" si="4"/>
        <v>3.5487959442332068E-3</v>
      </c>
      <c r="G35" s="253">
        <f t="shared" si="4"/>
        <v>2.8800580105085571E-3</v>
      </c>
      <c r="H35" s="671">
        <f t="shared" si="4"/>
        <v>3.5014639741616101E-3</v>
      </c>
      <c r="I35" s="349">
        <f t="shared" si="4"/>
        <v>1.2928240163566548E-2</v>
      </c>
      <c r="J35" s="253">
        <f t="shared" si="4"/>
        <v>1.2515130468613928E-2</v>
      </c>
      <c r="K35" s="684">
        <f t="shared" si="4"/>
        <v>9.3276468225117135E-3</v>
      </c>
      <c r="L35" s="253">
        <f t="shared" si="4"/>
        <v>6.0357070399675392E-3</v>
      </c>
      <c r="M35" s="253">
        <f t="shared" si="4"/>
        <v>9.9937291949134446E-3</v>
      </c>
      <c r="N35" s="687">
        <f t="shared" si="4"/>
        <v>1.2626022822594687E-2</v>
      </c>
    </row>
    <row r="36" spans="2:14" x14ac:dyDescent="0.25">
      <c r="B36" s="594" t="s">
        <v>267</v>
      </c>
      <c r="C36" s="348">
        <f t="shared" si="2"/>
        <v>5.9715204409738175E-3</v>
      </c>
      <c r="D36" s="254">
        <f t="shared" ref="D36:N36" si="5">IFERROR(D18/D$31,"-")</f>
        <v>2.0587275203548552E-2</v>
      </c>
      <c r="E36" s="685">
        <f t="shared" si="5"/>
        <v>3.128107766024772E-3</v>
      </c>
      <c r="F36" s="254">
        <f t="shared" si="5"/>
        <v>5.5766793409378962E-3</v>
      </c>
      <c r="G36" s="254">
        <f t="shared" si="5"/>
        <v>6.1467227928733116E-3</v>
      </c>
      <c r="H36" s="672">
        <f t="shared" si="5"/>
        <v>2.7166530834012493E-3</v>
      </c>
      <c r="I36" s="348">
        <f t="shared" si="5"/>
        <v>2.4472647484166957E-2</v>
      </c>
      <c r="J36" s="254">
        <f t="shared" si="5"/>
        <v>2.1843607776736326E-2</v>
      </c>
      <c r="K36" s="685">
        <f t="shared" si="5"/>
        <v>4.930130361791611E-3</v>
      </c>
      <c r="L36" s="254">
        <f t="shared" si="5"/>
        <v>1.2248934875228242E-2</v>
      </c>
      <c r="M36" s="254">
        <f t="shared" si="5"/>
        <v>1.0452003231170183E-2</v>
      </c>
      <c r="N36" s="686">
        <f t="shared" si="5"/>
        <v>4.8288305398604065E-3</v>
      </c>
    </row>
    <row r="37" spans="2:14" x14ac:dyDescent="0.25">
      <c r="B37" s="593" t="s">
        <v>268</v>
      </c>
      <c r="C37" s="349">
        <f t="shared" si="2"/>
        <v>1.6842749961721022E-3</v>
      </c>
      <c r="D37" s="253">
        <f t="shared" ref="D37:N37" si="6">IFERROR(D19/D$31,"-")</f>
        <v>1.0373019057401188E-3</v>
      </c>
      <c r="E37" s="684">
        <f t="shared" si="6"/>
        <v>4.1587559895127021E-4</v>
      </c>
      <c r="F37" s="253">
        <f t="shared" si="6"/>
        <v>0</v>
      </c>
      <c r="G37" s="253">
        <f t="shared" si="6"/>
        <v>0</v>
      </c>
      <c r="H37" s="671">
        <f t="shared" si="6"/>
        <v>2.7166530834012495E-4</v>
      </c>
      <c r="I37" s="349">
        <f t="shared" si="6"/>
        <v>3.6154191392809054E-4</v>
      </c>
      <c r="J37" s="253">
        <f t="shared" si="6"/>
        <v>6.004082812000296E-4</v>
      </c>
      <c r="K37" s="684">
        <f t="shared" si="6"/>
        <v>1.1030602224419589E-2</v>
      </c>
      <c r="L37" s="253">
        <f t="shared" si="6"/>
        <v>5.0720227226617976E-4</v>
      </c>
      <c r="M37" s="253">
        <f t="shared" si="6"/>
        <v>2.6426745251569359E-4</v>
      </c>
      <c r="N37" s="687">
        <f t="shared" si="6"/>
        <v>2.6253106057009011E-4</v>
      </c>
    </row>
    <row r="38" spans="2:14" x14ac:dyDescent="0.25">
      <c r="B38" s="594" t="s">
        <v>269</v>
      </c>
      <c r="C38" s="348">
        <f t="shared" si="2"/>
        <v>1.4086663604348492E-2</v>
      </c>
      <c r="D38" s="254">
        <f t="shared" ref="D38:N38" si="7">IFERROR(D20/D$31,"-")</f>
        <v>2.0333610744381791E-2</v>
      </c>
      <c r="E38" s="685">
        <f t="shared" si="7"/>
        <v>1.710514420034355E-2</v>
      </c>
      <c r="F38" s="254">
        <f t="shared" si="7"/>
        <v>1.8250950570342206E-2</v>
      </c>
      <c r="G38" s="254">
        <f t="shared" si="7"/>
        <v>8.4647390258094143E-3</v>
      </c>
      <c r="H38" s="672">
        <f t="shared" si="7"/>
        <v>1.9499532131968964E-2</v>
      </c>
      <c r="I38" s="348">
        <f t="shared" si="7"/>
        <v>1.0035904852141824E-2</v>
      </c>
      <c r="J38" s="254">
        <f t="shared" si="7"/>
        <v>2.4934393681391699E-2</v>
      </c>
      <c r="K38" s="685">
        <f t="shared" si="7"/>
        <v>2.7099758432359924E-2</v>
      </c>
      <c r="L38" s="254">
        <f t="shared" si="7"/>
        <v>1.2071414079935078E-2</v>
      </c>
      <c r="M38" s="254">
        <f t="shared" si="7"/>
        <v>1.5924684533659854E-2</v>
      </c>
      <c r="N38" s="686">
        <f t="shared" si="7"/>
        <v>2.7916264396013697E-2</v>
      </c>
    </row>
    <row r="39" spans="2:14" x14ac:dyDescent="0.25">
      <c r="B39" s="593" t="s">
        <v>270</v>
      </c>
      <c r="C39" s="349">
        <f t="shared" si="2"/>
        <v>5.604042259990813E-2</v>
      </c>
      <c r="D39" s="253">
        <f t="shared" ref="D39:N39" si="8">IFERROR(D21/D$31,"-")</f>
        <v>2.5078942567771278E-2</v>
      </c>
      <c r="E39" s="684">
        <f t="shared" si="8"/>
        <v>2.2692342464514962E-2</v>
      </c>
      <c r="F39" s="253">
        <f t="shared" si="8"/>
        <v>6.9961977186311794E-2</v>
      </c>
      <c r="G39" s="253">
        <f t="shared" si="8"/>
        <v>2.3013823953570801E-2</v>
      </c>
      <c r="H39" s="671">
        <f t="shared" si="8"/>
        <v>2.1793594735730022E-2</v>
      </c>
      <c r="I39" s="349">
        <f t="shared" si="8"/>
        <v>3.1740886650376506E-2</v>
      </c>
      <c r="J39" s="253">
        <f t="shared" si="8"/>
        <v>3.6770230217772426E-2</v>
      </c>
      <c r="K39" s="684">
        <f t="shared" si="8"/>
        <v>3.0318327592350633E-2</v>
      </c>
      <c r="L39" s="253">
        <f t="shared" si="8"/>
        <v>3.1852302698316091E-2</v>
      </c>
      <c r="M39" s="253">
        <f t="shared" si="8"/>
        <v>6.4768759755685551E-2</v>
      </c>
      <c r="N39" s="687">
        <f t="shared" si="8"/>
        <v>2.7306395707706193E-2</v>
      </c>
    </row>
    <row r="40" spans="2:14" x14ac:dyDescent="0.25">
      <c r="B40" s="594" t="s">
        <v>271</v>
      </c>
      <c r="C40" s="348">
        <f t="shared" si="2"/>
        <v>8.4213749808605114E-3</v>
      </c>
      <c r="D40" s="254">
        <f t="shared" ref="D40:N40" si="9">IFERROR(D22/D$31,"-")</f>
        <v>2.2644577928546003E-2</v>
      </c>
      <c r="E40" s="685">
        <f t="shared" si="9"/>
        <v>1.6219148359099541E-2</v>
      </c>
      <c r="F40" s="254">
        <f t="shared" si="9"/>
        <v>9.6324461343472757E-3</v>
      </c>
      <c r="G40" s="254">
        <f t="shared" si="9"/>
        <v>8.7717502858128647E-3</v>
      </c>
      <c r="H40" s="672">
        <f t="shared" si="9"/>
        <v>1.3009749766065982E-2</v>
      </c>
      <c r="I40" s="348">
        <f t="shared" si="9"/>
        <v>1.4025332867900064E-2</v>
      </c>
      <c r="J40" s="254">
        <f t="shared" si="9"/>
        <v>1.2401657065591477E-2</v>
      </c>
      <c r="K40" s="685">
        <f t="shared" si="9"/>
        <v>2.0074210365846737E-2</v>
      </c>
      <c r="L40" s="254">
        <f t="shared" si="9"/>
        <v>1.9679448163927773E-2</v>
      </c>
      <c r="M40" s="254">
        <f t="shared" si="9"/>
        <v>2.3937399965073405E-2</v>
      </c>
      <c r="N40" s="686">
        <f t="shared" si="9"/>
        <v>2.4717882974850832E-2</v>
      </c>
    </row>
    <row r="41" spans="2:14" x14ac:dyDescent="0.25">
      <c r="B41" s="593" t="s">
        <v>272</v>
      </c>
      <c r="C41" s="349">
        <f t="shared" si="2"/>
        <v>1.5311590874291839E-3</v>
      </c>
      <c r="D41" s="253">
        <f t="shared" ref="D41:N41" si="10">IFERROR(D23/D$31,"-")</f>
        <v>2.1181109554296021E-3</v>
      </c>
      <c r="E41" s="684">
        <f t="shared" si="10"/>
        <v>2.4410089503661514E-3</v>
      </c>
      <c r="F41" s="253">
        <f t="shared" si="10"/>
        <v>2.0278833967046894E-3</v>
      </c>
      <c r="G41" s="253">
        <f t="shared" si="10"/>
        <v>2.142581227219846E-3</v>
      </c>
      <c r="H41" s="671">
        <f t="shared" si="10"/>
        <v>1.992212261160916E-3</v>
      </c>
      <c r="I41" s="349">
        <f t="shared" si="10"/>
        <v>5.9841420236373614E-4</v>
      </c>
      <c r="J41" s="253">
        <f t="shared" si="10"/>
        <v>1.2531740321998291E-3</v>
      </c>
      <c r="K41" s="684">
        <f t="shared" si="10"/>
        <v>1.4142828285732228E-3</v>
      </c>
      <c r="L41" s="253">
        <f t="shared" si="10"/>
        <v>7.6080340839926959E-4</v>
      </c>
      <c r="M41" s="253">
        <f t="shared" si="10"/>
        <v>6.9620493719066163E-4</v>
      </c>
      <c r="N41" s="687">
        <f t="shared" si="10"/>
        <v>1.4851041155585101E-3</v>
      </c>
    </row>
    <row r="42" spans="2:14" x14ac:dyDescent="0.25">
      <c r="B42" s="594" t="s">
        <v>273</v>
      </c>
      <c r="C42" s="348">
        <f t="shared" si="2"/>
        <v>0</v>
      </c>
      <c r="D42" s="254">
        <f t="shared" ref="D42:N42" si="11">IFERROR(D24/D$31,"-")</f>
        <v>1.3891754734709466E-3</v>
      </c>
      <c r="E42" s="685">
        <f t="shared" si="11"/>
        <v>6.1477262453666032E-4</v>
      </c>
      <c r="F42" s="254">
        <f t="shared" si="11"/>
        <v>0</v>
      </c>
      <c r="G42" s="254">
        <f t="shared" si="11"/>
        <v>6.4975928043058259E-4</v>
      </c>
      <c r="H42" s="672">
        <f t="shared" si="11"/>
        <v>0</v>
      </c>
      <c r="I42" s="348">
        <f t="shared" si="11"/>
        <v>6.6074901510995861E-4</v>
      </c>
      <c r="J42" s="254">
        <f t="shared" si="11"/>
        <v>1.091610865663476E-3</v>
      </c>
      <c r="K42" s="685">
        <f t="shared" si="11"/>
        <v>1.4992059967483314E-3</v>
      </c>
      <c r="L42" s="254">
        <f t="shared" si="11"/>
        <v>1.2680056806654494E-4</v>
      </c>
      <c r="M42" s="254">
        <f t="shared" si="11"/>
        <v>6.3135568860404607E-4</v>
      </c>
      <c r="N42" s="686">
        <f t="shared" si="11"/>
        <v>5.2084157658441885E-4</v>
      </c>
    </row>
    <row r="43" spans="2:14" x14ac:dyDescent="0.25">
      <c r="B43" s="593" t="s">
        <v>274</v>
      </c>
      <c r="C43" s="349">
        <f t="shared" si="2"/>
        <v>3.4604195375899559E-2</v>
      </c>
      <c r="D43" s="253">
        <f t="shared" ref="D43:N43" si="12">IFERROR(D25/D$31,"-")</f>
        <v>2.2159129796058351E-2</v>
      </c>
      <c r="E43" s="684">
        <f t="shared" si="12"/>
        <v>2.7194647861856977E-2</v>
      </c>
      <c r="F43" s="253">
        <f t="shared" si="12"/>
        <v>3.2953105196451206E-2</v>
      </c>
      <c r="G43" s="253">
        <f t="shared" si="12"/>
        <v>2.31200595959212E-2</v>
      </c>
      <c r="H43" s="671">
        <f t="shared" si="12"/>
        <v>2.940022336925352E-2</v>
      </c>
      <c r="I43" s="349">
        <f t="shared" si="12"/>
        <v>2.7489652421084126E-2</v>
      </c>
      <c r="J43" s="253">
        <f t="shared" si="12"/>
        <v>1.9833592466377205E-2</v>
      </c>
      <c r="K43" s="684">
        <f t="shared" si="12"/>
        <v>2.4595659801949336E-2</v>
      </c>
      <c r="L43" s="253">
        <f t="shared" si="12"/>
        <v>3.8395212010549809E-2</v>
      </c>
      <c r="M43" s="253">
        <f t="shared" si="12"/>
        <v>3.8889075188924621E-2</v>
      </c>
      <c r="N43" s="687">
        <f t="shared" si="12"/>
        <v>2.4414992956966274E-2</v>
      </c>
    </row>
    <row r="44" spans="2:14" x14ac:dyDescent="0.25">
      <c r="B44" s="594" t="s">
        <v>275</v>
      </c>
      <c r="C44" s="348">
        <f t="shared" si="2"/>
        <v>0.2215587199510029</v>
      </c>
      <c r="D44" s="254">
        <f t="shared" ref="D44:N44" si="13">IFERROR(D26/D$31,"-")</f>
        <v>0.21326286024106011</v>
      </c>
      <c r="E44" s="685">
        <f t="shared" si="13"/>
        <v>0.22260193472561249</v>
      </c>
      <c r="F44" s="254">
        <f t="shared" si="13"/>
        <v>0.24664131812420786</v>
      </c>
      <c r="G44" s="254">
        <f t="shared" si="13"/>
        <v>0.25531056381886924</v>
      </c>
      <c r="H44" s="672">
        <f t="shared" si="13"/>
        <v>0.21570225482205918</v>
      </c>
      <c r="I44" s="348">
        <f t="shared" si="13"/>
        <v>0.21835884905001746</v>
      </c>
      <c r="J44" s="254">
        <f t="shared" si="13"/>
        <v>0.32499856243726416</v>
      </c>
      <c r="K44" s="685">
        <f t="shared" si="13"/>
        <v>0.26264021779671853</v>
      </c>
      <c r="L44" s="254">
        <f t="shared" si="13"/>
        <v>0.19768208561574355</v>
      </c>
      <c r="M44" s="254">
        <f t="shared" si="13"/>
        <v>0.24035191549617982</v>
      </c>
      <c r="N44" s="686">
        <f t="shared" si="13"/>
        <v>0.18117610749726987</v>
      </c>
    </row>
    <row r="45" spans="2:14" x14ac:dyDescent="0.25">
      <c r="B45" s="593" t="s">
        <v>276</v>
      </c>
      <c r="C45" s="349">
        <f t="shared" si="2"/>
        <v>1.7455213596692696E-2</v>
      </c>
      <c r="D45" s="253">
        <f t="shared" ref="D45:N45" si="14">IFERROR(D27/D$31,"-")</f>
        <v>5.8145389680258106E-2</v>
      </c>
      <c r="E45" s="684">
        <f t="shared" si="14"/>
        <v>4.1858783111834372E-2</v>
      </c>
      <c r="F45" s="253">
        <f t="shared" si="14"/>
        <v>2.1799746514575412E-2</v>
      </c>
      <c r="G45" s="253">
        <f t="shared" si="14"/>
        <v>6.3762502586854133E-2</v>
      </c>
      <c r="H45" s="671">
        <f t="shared" si="14"/>
        <v>3.6946481934256994E-2</v>
      </c>
      <c r="I45" s="349">
        <f t="shared" si="14"/>
        <v>2.6405026679299854E-2</v>
      </c>
      <c r="J45" s="253">
        <f t="shared" si="14"/>
        <v>3.1385990851138107E-2</v>
      </c>
      <c r="K45" s="684">
        <f t="shared" si="14"/>
        <v>3.2324566513565384E-2</v>
      </c>
      <c r="L45" s="253">
        <f t="shared" si="14"/>
        <v>3.2689186447555287E-2</v>
      </c>
      <c r="M45" s="253">
        <f t="shared" si="14"/>
        <v>1.926473651371486E-2</v>
      </c>
      <c r="N45" s="687">
        <f t="shared" si="14"/>
        <v>3.0452481943982826E-2</v>
      </c>
    </row>
    <row r="46" spans="2:14" x14ac:dyDescent="0.25">
      <c r="B46" s="594" t="s">
        <v>277</v>
      </c>
      <c r="C46" s="348">
        <f t="shared" si="2"/>
        <v>0</v>
      </c>
      <c r="D46" s="254">
        <f t="shared" ref="D46:N46" si="15">IFERROR(D28/D$31,"-")</f>
        <v>4.7450773956470975E-4</v>
      </c>
      <c r="E46" s="685">
        <f t="shared" si="15"/>
        <v>2.7303137148539914E-3</v>
      </c>
      <c r="F46" s="254">
        <f t="shared" si="15"/>
        <v>0</v>
      </c>
      <c r="G46" s="254">
        <f t="shared" si="15"/>
        <v>3.2487964021529129E-4</v>
      </c>
      <c r="H46" s="672">
        <f t="shared" si="15"/>
        <v>3.8938694195417905E-3</v>
      </c>
      <c r="I46" s="348">
        <f t="shared" si="15"/>
        <v>4.986785019697801E-4</v>
      </c>
      <c r="J46" s="254">
        <f t="shared" si="15"/>
        <v>1.1823925620927844E-3</v>
      </c>
      <c r="K46" s="685">
        <f t="shared" si="15"/>
        <v>4.9467745462000948E-3</v>
      </c>
      <c r="L46" s="254">
        <f t="shared" si="15"/>
        <v>6.0864272671941571E-4</v>
      </c>
      <c r="M46" s="254">
        <f t="shared" si="15"/>
        <v>1.3889825149289014E-3</v>
      </c>
      <c r="N46" s="686">
        <f t="shared" si="15"/>
        <v>8.135231523247289E-3</v>
      </c>
    </row>
    <row r="47" spans="2:14" x14ac:dyDescent="0.25">
      <c r="B47" s="593" t="s">
        <v>278</v>
      </c>
      <c r="C47" s="349">
        <f t="shared" si="2"/>
        <v>9.1869545245751028E-3</v>
      </c>
      <c r="D47" s="253">
        <f t="shared" ref="D47:N47" si="16">IFERROR(D29/D$31,"-")</f>
        <v>2.7579967275503773E-2</v>
      </c>
      <c r="E47" s="684">
        <f t="shared" si="16"/>
        <v>9.5958774071060488E-2</v>
      </c>
      <c r="F47" s="253">
        <f t="shared" si="16"/>
        <v>2.7883396704689481E-3</v>
      </c>
      <c r="G47" s="253">
        <f t="shared" si="16"/>
        <v>8.4826074060212545E-3</v>
      </c>
      <c r="H47" s="671">
        <f t="shared" si="16"/>
        <v>7.4919255033354448E-2</v>
      </c>
      <c r="I47" s="349">
        <f t="shared" si="16"/>
        <v>2.5906348177330077E-2</v>
      </c>
      <c r="J47" s="253">
        <f t="shared" si="16"/>
        <v>6.0933775027550867E-2</v>
      </c>
      <c r="K47" s="684">
        <f t="shared" si="16"/>
        <v>0.11377222093187762</v>
      </c>
      <c r="L47" s="253">
        <f t="shared" si="16"/>
        <v>1.3922702373706634E-2</v>
      </c>
      <c r="M47" s="253">
        <f t="shared" si="16"/>
        <v>6.5005464022710194E-2</v>
      </c>
      <c r="N47" s="687">
        <f t="shared" si="16"/>
        <v>0.11951072018317166</v>
      </c>
    </row>
    <row r="48" spans="2:14" ht="15.75" thickBot="1" x14ac:dyDescent="0.3">
      <c r="B48" s="596" t="s">
        <v>46</v>
      </c>
      <c r="C48" s="688">
        <f t="shared" si="2"/>
        <v>0.48246822844893583</v>
      </c>
      <c r="D48" s="673">
        <f t="shared" ref="D48:N48" si="17">IFERROR(D30/D$31,"-")</f>
        <v>0.44426849352570447</v>
      </c>
      <c r="E48" s="689">
        <f t="shared" si="17"/>
        <v>0.38680047012024227</v>
      </c>
      <c r="F48" s="673">
        <f t="shared" si="17"/>
        <v>0.43067173637515843</v>
      </c>
      <c r="G48" s="673">
        <f t="shared" si="17"/>
        <v>0.43646442584183626</v>
      </c>
      <c r="H48" s="674">
        <f t="shared" si="17"/>
        <v>0.41884753539195257</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582" t="s">
        <v>285</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794" t="str">
        <f>$A$1</f>
        <v>West Dunbartonshire</v>
      </c>
      <c r="D52" s="795"/>
      <c r="E52" s="795"/>
      <c r="F52" s="795"/>
      <c r="G52" s="795"/>
      <c r="H52" s="795"/>
      <c r="I52" s="796"/>
      <c r="J52" s="794" t="s">
        <v>71</v>
      </c>
      <c r="K52" s="795"/>
      <c r="L52" s="795"/>
      <c r="M52" s="795"/>
      <c r="N52" s="795"/>
      <c r="O52" s="795"/>
      <c r="P52" s="796"/>
      <c r="Q52" s="578"/>
      <c r="R52" s="578"/>
      <c r="S52" s="578"/>
      <c r="T52" s="578"/>
    </row>
    <row r="53" spans="1:20" x14ac:dyDescent="0.25">
      <c r="A53" s="578"/>
      <c r="B53" s="607"/>
      <c r="C53" s="834" t="s">
        <v>282</v>
      </c>
      <c r="D53" s="835"/>
      <c r="E53" s="835"/>
      <c r="F53" s="836" t="s">
        <v>283</v>
      </c>
      <c r="G53" s="837"/>
      <c r="H53" s="835" t="s">
        <v>284</v>
      </c>
      <c r="I53" s="838"/>
      <c r="J53" s="834" t="s">
        <v>282</v>
      </c>
      <c r="K53" s="835"/>
      <c r="L53" s="835"/>
      <c r="M53" s="836" t="s">
        <v>283</v>
      </c>
      <c r="N53" s="837"/>
      <c r="O53" s="835" t="s">
        <v>284</v>
      </c>
      <c r="P53" s="838"/>
      <c r="Q53" s="578"/>
      <c r="R53" s="578"/>
      <c r="S53" s="578"/>
      <c r="T53" s="578"/>
    </row>
    <row r="54" spans="1:20" ht="18" thickBot="1" x14ac:dyDescent="0.3">
      <c r="A54" s="578"/>
      <c r="B54" s="579" t="s">
        <v>334</v>
      </c>
      <c r="C54" s="602" t="s">
        <v>5</v>
      </c>
      <c r="D54" s="603" t="s">
        <v>6</v>
      </c>
      <c r="E54" s="603" t="s">
        <v>104</v>
      </c>
      <c r="F54" s="604" t="s">
        <v>6</v>
      </c>
      <c r="G54" s="605" t="s">
        <v>104</v>
      </c>
      <c r="H54" s="603" t="s">
        <v>6</v>
      </c>
      <c r="I54" s="606" t="s">
        <v>104</v>
      </c>
      <c r="J54" s="602" t="s">
        <v>5</v>
      </c>
      <c r="K54" s="603" t="s">
        <v>6</v>
      </c>
      <c r="L54" s="603" t="s">
        <v>104</v>
      </c>
      <c r="M54" s="604" t="s">
        <v>6</v>
      </c>
      <c r="N54" s="605" t="s">
        <v>104</v>
      </c>
      <c r="O54" s="603" t="s">
        <v>6</v>
      </c>
      <c r="P54" s="606" t="s">
        <v>104</v>
      </c>
      <c r="Q54" s="578"/>
      <c r="R54" s="578"/>
      <c r="S54" s="578"/>
      <c r="T54" s="578"/>
    </row>
    <row r="55" spans="1:20" x14ac:dyDescent="0.25">
      <c r="A55" s="578"/>
      <c r="B55" s="165" t="s">
        <v>113</v>
      </c>
      <c r="C55" s="371"/>
      <c r="D55" s="370"/>
      <c r="E55" s="370"/>
      <c r="F55" s="599"/>
      <c r="G55" s="426"/>
      <c r="H55" s="370"/>
      <c r="I55" s="372"/>
      <c r="J55" s="371"/>
      <c r="K55" s="370"/>
      <c r="L55" s="370"/>
      <c r="M55" s="599"/>
      <c r="N55" s="426"/>
      <c r="O55" s="370"/>
      <c r="P55" s="372"/>
      <c r="Q55" s="578"/>
      <c r="R55" s="578"/>
      <c r="S55" s="578"/>
      <c r="T55" s="578"/>
    </row>
    <row r="56" spans="1:20" x14ac:dyDescent="0.25">
      <c r="A56" s="578"/>
      <c r="B56" s="593" t="s">
        <v>264</v>
      </c>
      <c r="C56" s="492">
        <v>19</v>
      </c>
      <c r="D56" s="378">
        <v>7.2240000000000002</v>
      </c>
      <c r="E56" s="378">
        <v>12.1</v>
      </c>
      <c r="F56" s="583">
        <v>39.567999999999998</v>
      </c>
      <c r="G56" s="427">
        <v>4</v>
      </c>
      <c r="H56" s="378">
        <v>2.4820000000000002</v>
      </c>
      <c r="I56" s="489">
        <v>1.4</v>
      </c>
      <c r="J56" s="492">
        <v>203</v>
      </c>
      <c r="K56" s="378">
        <v>189.67399999999998</v>
      </c>
      <c r="L56" s="378">
        <v>290.73500000000001</v>
      </c>
      <c r="M56" s="583">
        <v>119.018</v>
      </c>
      <c r="N56" s="427">
        <v>120.875</v>
      </c>
      <c r="O56" s="378">
        <v>37.481999999999999</v>
      </c>
      <c r="P56" s="489">
        <v>33.4</v>
      </c>
      <c r="Q56" s="578"/>
      <c r="R56" s="578"/>
      <c r="S56" s="578"/>
      <c r="T56" s="578"/>
    </row>
    <row r="57" spans="1:20" x14ac:dyDescent="0.25">
      <c r="A57" s="578"/>
      <c r="B57" s="594" t="s">
        <v>265</v>
      </c>
      <c r="C57" s="371">
        <v>0</v>
      </c>
      <c r="D57" s="370">
        <v>0</v>
      </c>
      <c r="E57" s="370">
        <v>3.4</v>
      </c>
      <c r="F57" s="599">
        <v>0</v>
      </c>
      <c r="G57" s="426">
        <v>1</v>
      </c>
      <c r="H57" s="370">
        <v>0</v>
      </c>
      <c r="I57" s="372">
        <v>0</v>
      </c>
      <c r="J57" s="371">
        <v>16</v>
      </c>
      <c r="K57" s="370">
        <v>22.3</v>
      </c>
      <c r="L57" s="370">
        <v>52.559999999999995</v>
      </c>
      <c r="M57" s="599">
        <v>8.65</v>
      </c>
      <c r="N57" s="426">
        <v>15.559999999999999</v>
      </c>
      <c r="O57" s="370">
        <v>1</v>
      </c>
      <c r="P57" s="372">
        <v>2</v>
      </c>
      <c r="Q57" s="578"/>
      <c r="R57" s="578"/>
      <c r="S57" s="578"/>
      <c r="T57" s="578"/>
    </row>
    <row r="58" spans="1:20" x14ac:dyDescent="0.25">
      <c r="A58" s="578"/>
      <c r="B58" s="593" t="s">
        <v>266</v>
      </c>
      <c r="C58" s="492">
        <v>0</v>
      </c>
      <c r="D58" s="378">
        <v>0.86499999999999999</v>
      </c>
      <c r="E58" s="378">
        <v>0</v>
      </c>
      <c r="F58" s="583">
        <v>0</v>
      </c>
      <c r="G58" s="427">
        <v>0</v>
      </c>
      <c r="H58" s="378">
        <v>0</v>
      </c>
      <c r="I58" s="489">
        <v>0</v>
      </c>
      <c r="J58" s="492">
        <v>38</v>
      </c>
      <c r="K58" s="378">
        <v>17.864999999999998</v>
      </c>
      <c r="L58" s="378">
        <v>20.880000000000003</v>
      </c>
      <c r="M58" s="583">
        <v>4</v>
      </c>
      <c r="N58" s="427">
        <v>7.7200000000000006</v>
      </c>
      <c r="O58" s="378">
        <v>1</v>
      </c>
      <c r="P58" s="489">
        <v>1</v>
      </c>
      <c r="Q58" s="578"/>
      <c r="R58" s="578"/>
      <c r="S58" s="578"/>
      <c r="T58" s="578"/>
    </row>
    <row r="59" spans="1:20" x14ac:dyDescent="0.25">
      <c r="A59" s="578"/>
      <c r="B59" s="594" t="s">
        <v>267</v>
      </c>
      <c r="C59" s="371">
        <v>2</v>
      </c>
      <c r="D59" s="370">
        <v>5.3250000000000002</v>
      </c>
      <c r="E59" s="370">
        <v>0</v>
      </c>
      <c r="F59" s="599">
        <v>0</v>
      </c>
      <c r="G59" s="426">
        <v>1</v>
      </c>
      <c r="H59" s="370">
        <v>0</v>
      </c>
      <c r="I59" s="372">
        <v>1</v>
      </c>
      <c r="J59" s="371">
        <v>161</v>
      </c>
      <c r="K59" s="370">
        <v>111.925</v>
      </c>
      <c r="L59" s="370">
        <v>77.635000000000005</v>
      </c>
      <c r="M59" s="599">
        <v>20</v>
      </c>
      <c r="N59" s="426">
        <v>21.08</v>
      </c>
      <c r="O59" s="370">
        <v>14</v>
      </c>
      <c r="P59" s="372">
        <v>14</v>
      </c>
      <c r="Q59" s="578"/>
      <c r="R59" s="578"/>
      <c r="S59" s="578"/>
      <c r="T59" s="578"/>
    </row>
    <row r="60" spans="1:20" x14ac:dyDescent="0.25">
      <c r="A60" s="578"/>
      <c r="B60" s="593" t="s">
        <v>268</v>
      </c>
      <c r="C60" s="492">
        <v>0</v>
      </c>
      <c r="D60" s="378">
        <v>0</v>
      </c>
      <c r="E60" s="378">
        <v>0</v>
      </c>
      <c r="F60" s="583">
        <v>0</v>
      </c>
      <c r="G60" s="427">
        <v>0</v>
      </c>
      <c r="H60" s="378">
        <v>0</v>
      </c>
      <c r="I60" s="489">
        <v>0</v>
      </c>
      <c r="J60" s="492">
        <v>1</v>
      </c>
      <c r="K60" s="378">
        <v>3</v>
      </c>
      <c r="L60" s="378">
        <v>0</v>
      </c>
      <c r="M60" s="583">
        <v>1</v>
      </c>
      <c r="N60" s="427">
        <v>0</v>
      </c>
      <c r="O60" s="378">
        <v>0</v>
      </c>
      <c r="P60" s="489">
        <v>0</v>
      </c>
      <c r="Q60" s="578"/>
      <c r="R60" s="578"/>
      <c r="S60" s="578"/>
      <c r="T60" s="578"/>
    </row>
    <row r="61" spans="1:20" x14ac:dyDescent="0.25">
      <c r="A61" s="578"/>
      <c r="B61" s="594" t="s">
        <v>269</v>
      </c>
      <c r="C61" s="371">
        <v>2</v>
      </c>
      <c r="D61" s="370">
        <v>49.865000000000002</v>
      </c>
      <c r="E61" s="370">
        <v>0.7</v>
      </c>
      <c r="F61" s="599">
        <v>27</v>
      </c>
      <c r="G61" s="426">
        <v>1</v>
      </c>
      <c r="H61" s="370">
        <v>0</v>
      </c>
      <c r="I61" s="372">
        <v>0</v>
      </c>
      <c r="J61" s="371">
        <v>42</v>
      </c>
      <c r="K61" s="370">
        <v>315.96500000000003</v>
      </c>
      <c r="L61" s="370">
        <v>303.7</v>
      </c>
      <c r="M61" s="599">
        <v>86.4</v>
      </c>
      <c r="N61" s="426">
        <v>88</v>
      </c>
      <c r="O61" s="370">
        <v>54</v>
      </c>
      <c r="P61" s="372">
        <v>140</v>
      </c>
      <c r="Q61" s="578"/>
      <c r="R61" s="578"/>
      <c r="S61" s="578"/>
      <c r="T61" s="578"/>
    </row>
    <row r="62" spans="1:20" x14ac:dyDescent="0.25">
      <c r="A62" s="578"/>
      <c r="B62" s="593" t="s">
        <v>270</v>
      </c>
      <c r="C62" s="492">
        <v>14</v>
      </c>
      <c r="D62" s="378">
        <v>17.634</v>
      </c>
      <c r="E62" s="378">
        <v>23.7</v>
      </c>
      <c r="F62" s="583">
        <v>23.736000000000001</v>
      </c>
      <c r="G62" s="427">
        <v>4.2</v>
      </c>
      <c r="H62" s="378">
        <v>13.373999999999999</v>
      </c>
      <c r="I62" s="489">
        <v>7.4</v>
      </c>
      <c r="J62" s="492">
        <v>271</v>
      </c>
      <c r="K62" s="378">
        <v>329.03399999999999</v>
      </c>
      <c r="L62" s="378">
        <v>412.47499999999997</v>
      </c>
      <c r="M62" s="583">
        <v>89.936000000000007</v>
      </c>
      <c r="N62" s="427">
        <v>117.73</v>
      </c>
      <c r="O62" s="378">
        <v>119.374</v>
      </c>
      <c r="P62" s="489">
        <v>91.4</v>
      </c>
      <c r="Q62" s="578"/>
      <c r="R62" s="578"/>
      <c r="S62" s="578"/>
      <c r="T62" s="578"/>
    </row>
    <row r="63" spans="1:20" x14ac:dyDescent="0.25">
      <c r="A63" s="578"/>
      <c r="B63" s="594" t="s">
        <v>271</v>
      </c>
      <c r="C63" s="371">
        <v>1</v>
      </c>
      <c r="D63" s="370">
        <v>0</v>
      </c>
      <c r="E63" s="370">
        <v>1</v>
      </c>
      <c r="F63" s="599">
        <v>0</v>
      </c>
      <c r="G63" s="426">
        <v>1</v>
      </c>
      <c r="H63" s="370">
        <v>0</v>
      </c>
      <c r="I63" s="372">
        <v>0</v>
      </c>
      <c r="J63" s="371">
        <v>30</v>
      </c>
      <c r="K63" s="370">
        <v>20</v>
      </c>
      <c r="L63" s="370">
        <v>42</v>
      </c>
      <c r="M63" s="599">
        <v>10</v>
      </c>
      <c r="N63" s="426">
        <v>24</v>
      </c>
      <c r="O63" s="370">
        <v>1</v>
      </c>
      <c r="P63" s="372">
        <v>7</v>
      </c>
      <c r="Q63" s="578"/>
      <c r="R63" s="578"/>
      <c r="S63" s="578"/>
      <c r="T63" s="578"/>
    </row>
    <row r="64" spans="1:20" x14ac:dyDescent="0.25">
      <c r="A64" s="578"/>
      <c r="B64" s="593" t="s">
        <v>272</v>
      </c>
      <c r="C64" s="492">
        <v>1</v>
      </c>
      <c r="D64" s="378">
        <v>2.5950000000000002</v>
      </c>
      <c r="E64" s="378">
        <v>0</v>
      </c>
      <c r="F64" s="583">
        <v>0</v>
      </c>
      <c r="G64" s="427">
        <v>0</v>
      </c>
      <c r="H64" s="378">
        <v>0</v>
      </c>
      <c r="I64" s="489">
        <v>0</v>
      </c>
      <c r="J64" s="492">
        <v>4</v>
      </c>
      <c r="K64" s="378">
        <v>8.5950000000000006</v>
      </c>
      <c r="L64" s="378">
        <v>9.24</v>
      </c>
      <c r="M64" s="583">
        <v>1</v>
      </c>
      <c r="N64" s="427">
        <v>1</v>
      </c>
      <c r="O64" s="378">
        <v>0</v>
      </c>
      <c r="P64" s="489">
        <v>0</v>
      </c>
      <c r="Q64" s="578"/>
      <c r="R64" s="578"/>
      <c r="S64" s="578"/>
      <c r="T64" s="578"/>
    </row>
    <row r="65" spans="1:20" x14ac:dyDescent="0.25">
      <c r="A65" s="578"/>
      <c r="B65" s="594" t="s">
        <v>273</v>
      </c>
      <c r="C65" s="371">
        <v>0</v>
      </c>
      <c r="D65" s="370">
        <v>0</v>
      </c>
      <c r="E65" s="370">
        <v>0.7</v>
      </c>
      <c r="F65" s="599">
        <v>0</v>
      </c>
      <c r="G65" s="426">
        <v>0</v>
      </c>
      <c r="H65" s="370">
        <v>0</v>
      </c>
      <c r="I65" s="372">
        <v>0</v>
      </c>
      <c r="J65" s="371">
        <v>18</v>
      </c>
      <c r="K65" s="370">
        <v>13</v>
      </c>
      <c r="L65" s="370">
        <v>15.18</v>
      </c>
      <c r="M65" s="599">
        <v>1</v>
      </c>
      <c r="N65" s="426">
        <v>0</v>
      </c>
      <c r="O65" s="370">
        <v>3</v>
      </c>
      <c r="P65" s="372">
        <v>1</v>
      </c>
      <c r="Q65" s="578"/>
      <c r="R65" s="578"/>
      <c r="S65" s="578"/>
      <c r="T65" s="578"/>
    </row>
    <row r="66" spans="1:20" x14ac:dyDescent="0.25">
      <c r="A66" s="578"/>
      <c r="B66" s="593" t="s">
        <v>274</v>
      </c>
      <c r="C66" s="492">
        <v>11</v>
      </c>
      <c r="D66" s="378">
        <v>0</v>
      </c>
      <c r="E66" s="378">
        <v>1.7</v>
      </c>
      <c r="F66" s="583">
        <v>0</v>
      </c>
      <c r="G66" s="427">
        <v>1</v>
      </c>
      <c r="H66" s="378">
        <v>0</v>
      </c>
      <c r="I66" s="489">
        <v>0</v>
      </c>
      <c r="J66" s="492">
        <v>65</v>
      </c>
      <c r="K66" s="378">
        <v>29.95</v>
      </c>
      <c r="L66" s="378">
        <v>42.900000000000006</v>
      </c>
      <c r="M66" s="583">
        <v>8.65</v>
      </c>
      <c r="N66" s="427">
        <v>25.994999999999997</v>
      </c>
      <c r="O66" s="378">
        <v>5</v>
      </c>
      <c r="P66" s="489">
        <v>6</v>
      </c>
      <c r="Q66" s="578"/>
      <c r="R66" s="578"/>
      <c r="S66" s="578"/>
      <c r="T66" s="578"/>
    </row>
    <row r="67" spans="1:20" x14ac:dyDescent="0.25">
      <c r="A67" s="578"/>
      <c r="B67" s="594" t="s">
        <v>275</v>
      </c>
      <c r="C67" s="371">
        <v>231</v>
      </c>
      <c r="D67" s="370">
        <v>171.63</v>
      </c>
      <c r="E67" s="370">
        <v>196.1</v>
      </c>
      <c r="F67" s="599">
        <v>168.63399999999999</v>
      </c>
      <c r="G67" s="426">
        <v>64.7</v>
      </c>
      <c r="H67" s="370">
        <v>91.69</v>
      </c>
      <c r="I67" s="372">
        <v>55.3</v>
      </c>
      <c r="J67" s="371">
        <v>2447</v>
      </c>
      <c r="K67" s="370">
        <v>3795.63</v>
      </c>
      <c r="L67" s="370">
        <v>6063.7349999999997</v>
      </c>
      <c r="M67" s="599">
        <v>688.03399999999999</v>
      </c>
      <c r="N67" s="426">
        <v>1666.9650000000001</v>
      </c>
      <c r="O67" s="370">
        <v>1298.69</v>
      </c>
      <c r="P67" s="372">
        <v>1422.3</v>
      </c>
      <c r="Q67" s="578"/>
      <c r="R67" s="578"/>
      <c r="S67" s="578"/>
      <c r="T67" s="578"/>
    </row>
    <row r="68" spans="1:20" x14ac:dyDescent="0.25">
      <c r="A68" s="578"/>
      <c r="B68" s="593" t="s">
        <v>276</v>
      </c>
      <c r="C68" s="492">
        <v>4</v>
      </c>
      <c r="D68" s="378">
        <v>8.92</v>
      </c>
      <c r="E68" s="378">
        <v>0.7</v>
      </c>
      <c r="F68" s="583">
        <v>2</v>
      </c>
      <c r="G68" s="427">
        <v>1</v>
      </c>
      <c r="H68" s="378">
        <v>0</v>
      </c>
      <c r="I68" s="489">
        <v>0</v>
      </c>
      <c r="J68" s="492">
        <v>58</v>
      </c>
      <c r="K68" s="378">
        <v>67.92</v>
      </c>
      <c r="L68" s="378">
        <v>90.63</v>
      </c>
      <c r="M68" s="583">
        <v>14</v>
      </c>
      <c r="N68" s="427">
        <v>33.18</v>
      </c>
      <c r="O68" s="378">
        <v>7</v>
      </c>
      <c r="P68" s="489">
        <v>16</v>
      </c>
      <c r="Q68" s="578"/>
      <c r="R68" s="578"/>
      <c r="S68" s="578"/>
      <c r="T68" s="578"/>
    </row>
    <row r="69" spans="1:20" x14ac:dyDescent="0.25">
      <c r="A69" s="578"/>
      <c r="B69" s="594" t="s">
        <v>277</v>
      </c>
      <c r="C69" s="371">
        <v>0</v>
      </c>
      <c r="D69" s="370">
        <v>0.86499999999999999</v>
      </c>
      <c r="E69" s="370">
        <v>0</v>
      </c>
      <c r="F69" s="599">
        <v>0</v>
      </c>
      <c r="G69" s="426">
        <v>1</v>
      </c>
      <c r="H69" s="370">
        <v>0</v>
      </c>
      <c r="I69" s="372">
        <v>0</v>
      </c>
      <c r="J69" s="371">
        <v>1</v>
      </c>
      <c r="K69" s="370">
        <v>1.865</v>
      </c>
      <c r="L69" s="370">
        <v>1</v>
      </c>
      <c r="M69" s="599">
        <v>0</v>
      </c>
      <c r="N69" s="426">
        <v>1</v>
      </c>
      <c r="O69" s="370">
        <v>0</v>
      </c>
      <c r="P69" s="372">
        <v>0</v>
      </c>
      <c r="Q69" s="578"/>
      <c r="R69" s="578"/>
      <c r="S69" s="578"/>
      <c r="T69" s="578"/>
    </row>
    <row r="70" spans="1:20" x14ac:dyDescent="0.25">
      <c r="A70" s="578"/>
      <c r="B70" s="593" t="s">
        <v>278</v>
      </c>
      <c r="C70" s="492">
        <v>3</v>
      </c>
      <c r="D70" s="378">
        <v>6.19</v>
      </c>
      <c r="E70" s="378">
        <v>23.2</v>
      </c>
      <c r="F70" s="583">
        <v>0</v>
      </c>
      <c r="G70" s="427">
        <v>6</v>
      </c>
      <c r="H70" s="378">
        <v>0</v>
      </c>
      <c r="I70" s="489">
        <v>2.8</v>
      </c>
      <c r="J70" s="492">
        <v>349</v>
      </c>
      <c r="K70" s="378">
        <v>455.84</v>
      </c>
      <c r="L70" s="378">
        <v>1107.0700000000002</v>
      </c>
      <c r="M70" s="583">
        <v>94.15</v>
      </c>
      <c r="N70" s="427">
        <v>266.37</v>
      </c>
      <c r="O70" s="378">
        <v>72</v>
      </c>
      <c r="P70" s="489">
        <v>289.8</v>
      </c>
      <c r="Q70" s="578"/>
      <c r="R70" s="578"/>
      <c r="S70" s="578"/>
      <c r="T70" s="578"/>
    </row>
    <row r="71" spans="1:20" x14ac:dyDescent="0.25">
      <c r="A71" s="578"/>
      <c r="B71" s="594" t="s">
        <v>46</v>
      </c>
      <c r="C71" s="371">
        <v>347</v>
      </c>
      <c r="D71" s="370">
        <v>493.11099999999999</v>
      </c>
      <c r="E71" s="370">
        <v>64</v>
      </c>
      <c r="F71" s="599">
        <v>286.14599999999996</v>
      </c>
      <c r="G71" s="426">
        <v>32</v>
      </c>
      <c r="H71" s="370">
        <v>83.98</v>
      </c>
      <c r="I71" s="372">
        <v>16.3</v>
      </c>
      <c r="J71" s="371">
        <v>3921</v>
      </c>
      <c r="K71" s="370">
        <v>3508.011</v>
      </c>
      <c r="L71" s="370">
        <v>2314.3049999999998</v>
      </c>
      <c r="M71" s="599">
        <v>917.04599999999994</v>
      </c>
      <c r="N71" s="426">
        <v>868.13499999999999</v>
      </c>
      <c r="O71" s="370">
        <v>1011.98</v>
      </c>
      <c r="P71" s="372">
        <v>394.3</v>
      </c>
      <c r="Q71" s="578"/>
      <c r="R71" s="578"/>
      <c r="S71" s="578"/>
      <c r="T71" s="578"/>
    </row>
    <row r="72" spans="1:20" x14ac:dyDescent="0.25">
      <c r="A72" s="578"/>
      <c r="B72" s="595" t="s">
        <v>151</v>
      </c>
      <c r="C72" s="584">
        <f t="shared" ref="C72:P72" si="18">SUM(C56:C71)</f>
        <v>635</v>
      </c>
      <c r="D72" s="585">
        <f t="shared" si="18"/>
        <v>764.22399999999993</v>
      </c>
      <c r="E72" s="585">
        <f t="shared" si="18"/>
        <v>327.3</v>
      </c>
      <c r="F72" s="588">
        <f t="shared" si="18"/>
        <v>547.08399999999995</v>
      </c>
      <c r="G72" s="586">
        <f t="shared" si="18"/>
        <v>117.9</v>
      </c>
      <c r="H72" s="585">
        <f t="shared" si="18"/>
        <v>191.52600000000001</v>
      </c>
      <c r="I72" s="587">
        <f t="shared" si="18"/>
        <v>84.199999999999989</v>
      </c>
      <c r="J72" s="584">
        <f t="shared" si="18"/>
        <v>7625</v>
      </c>
      <c r="K72" s="585">
        <f t="shared" si="18"/>
        <v>8890.5740000000005</v>
      </c>
      <c r="L72" s="585">
        <f t="shared" si="18"/>
        <v>10844.045</v>
      </c>
      <c r="M72" s="588">
        <f t="shared" si="18"/>
        <v>2062.884</v>
      </c>
      <c r="N72" s="586">
        <f t="shared" si="18"/>
        <v>3257.6099999999997</v>
      </c>
      <c r="O72" s="585">
        <f t="shared" si="18"/>
        <v>2625.5259999999998</v>
      </c>
      <c r="P72" s="587">
        <f t="shared" si="18"/>
        <v>2418.1999999999998</v>
      </c>
      <c r="Q72" s="578"/>
      <c r="R72" s="578"/>
      <c r="S72" s="578"/>
      <c r="T72" s="578"/>
    </row>
    <row r="73" spans="1:20" x14ac:dyDescent="0.25">
      <c r="A73" s="578"/>
      <c r="B73" s="353" t="s">
        <v>114</v>
      </c>
      <c r="C73" s="589"/>
      <c r="D73" s="590"/>
      <c r="E73" s="590"/>
      <c r="F73" s="600"/>
      <c r="G73" s="591"/>
      <c r="H73" s="590"/>
      <c r="I73" s="592"/>
      <c r="J73" s="589"/>
      <c r="K73" s="590"/>
      <c r="L73" s="590"/>
      <c r="M73" s="600"/>
      <c r="N73" s="591"/>
      <c r="O73" s="590"/>
      <c r="P73" s="592"/>
      <c r="Q73" s="578"/>
      <c r="R73" s="578"/>
      <c r="S73" s="578"/>
      <c r="T73" s="578"/>
    </row>
    <row r="74" spans="1:20" x14ac:dyDescent="0.25">
      <c r="A74" s="578"/>
      <c r="B74" s="593" t="s">
        <v>264</v>
      </c>
      <c r="C74" s="250">
        <f>IFERROR(C56/C$72,"-")</f>
        <v>2.9921259842519685E-2</v>
      </c>
      <c r="D74" s="379">
        <f t="shared" ref="D74:P74" si="19">IFERROR(D56/D$72,"-")</f>
        <v>9.4527259023532376E-3</v>
      </c>
      <c r="E74" s="379">
        <f t="shared" si="19"/>
        <v>3.6969141460433848E-2</v>
      </c>
      <c r="F74" s="533">
        <f t="shared" si="19"/>
        <v>7.2325273632568313E-2</v>
      </c>
      <c r="G74" s="490">
        <f t="shared" si="19"/>
        <v>3.3927056827820185E-2</v>
      </c>
      <c r="H74" s="379">
        <f t="shared" si="19"/>
        <v>1.2959076052337542E-2</v>
      </c>
      <c r="I74" s="380">
        <f t="shared" si="19"/>
        <v>1.66270783847981E-2</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4" t="s">
        <v>265</v>
      </c>
      <c r="C75" s="381">
        <f t="shared" ref="C75:P75" si="20">IFERROR(C57/C$72,"-")</f>
        <v>0</v>
      </c>
      <c r="D75" s="580">
        <f t="shared" si="20"/>
        <v>0</v>
      </c>
      <c r="E75" s="580">
        <f t="shared" si="20"/>
        <v>1.0388023220287198E-2</v>
      </c>
      <c r="F75" s="534">
        <f t="shared" si="20"/>
        <v>0</v>
      </c>
      <c r="G75" s="491">
        <f t="shared" si="20"/>
        <v>8.4817642069550461E-3</v>
      </c>
      <c r="H75" s="580">
        <f t="shared" si="20"/>
        <v>0</v>
      </c>
      <c r="I75" s="382">
        <f t="shared" si="20"/>
        <v>0</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3" t="s">
        <v>266</v>
      </c>
      <c r="C76" s="250">
        <f t="shared" ref="C76:P76" si="21">IFERROR(C58/C$72,"-")</f>
        <v>0</v>
      </c>
      <c r="D76" s="379">
        <f t="shared" si="21"/>
        <v>1.1318670965580772E-3</v>
      </c>
      <c r="E76" s="379">
        <f t="shared" si="21"/>
        <v>0</v>
      </c>
      <c r="F76" s="533">
        <f t="shared" si="21"/>
        <v>0</v>
      </c>
      <c r="G76" s="490">
        <f t="shared" si="21"/>
        <v>0</v>
      </c>
      <c r="H76" s="379">
        <f t="shared" si="21"/>
        <v>0</v>
      </c>
      <c r="I76" s="380">
        <f t="shared" si="21"/>
        <v>0</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4" t="s">
        <v>267</v>
      </c>
      <c r="C77" s="381">
        <f t="shared" ref="C77:P77" si="22">IFERROR(C59/C$72,"-")</f>
        <v>3.1496062992125984E-3</v>
      </c>
      <c r="D77" s="580">
        <f t="shared" si="22"/>
        <v>6.9678523574240019E-3</v>
      </c>
      <c r="E77" s="580">
        <f t="shared" si="22"/>
        <v>0</v>
      </c>
      <c r="F77" s="534">
        <f t="shared" si="22"/>
        <v>0</v>
      </c>
      <c r="G77" s="491">
        <f t="shared" si="22"/>
        <v>8.4817642069550461E-3</v>
      </c>
      <c r="H77" s="580">
        <f t="shared" si="22"/>
        <v>0</v>
      </c>
      <c r="I77" s="382">
        <f t="shared" si="22"/>
        <v>1.1876484560570073E-2</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3" t="s">
        <v>268</v>
      </c>
      <c r="C78" s="250">
        <f t="shared" ref="C78:P78" si="23">IFERROR(C60/C$72,"-")</f>
        <v>0</v>
      </c>
      <c r="D78" s="379">
        <f t="shared" si="23"/>
        <v>0</v>
      </c>
      <c r="E78" s="379">
        <f t="shared" si="23"/>
        <v>0</v>
      </c>
      <c r="F78" s="533">
        <f t="shared" si="23"/>
        <v>0</v>
      </c>
      <c r="G78" s="490">
        <f t="shared" si="23"/>
        <v>0</v>
      </c>
      <c r="H78" s="379">
        <f t="shared" si="23"/>
        <v>0</v>
      </c>
      <c r="I78" s="380">
        <f t="shared" si="23"/>
        <v>0</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4" t="s">
        <v>269</v>
      </c>
      <c r="C79" s="381">
        <f t="shared" ref="C79:P79" si="24">IFERROR(C61/C$72,"-")</f>
        <v>3.1496062992125984E-3</v>
      </c>
      <c r="D79" s="580">
        <f t="shared" si="24"/>
        <v>6.5249193953605233E-2</v>
      </c>
      <c r="E79" s="580">
        <f t="shared" si="24"/>
        <v>2.1387106630003055E-3</v>
      </c>
      <c r="F79" s="534">
        <f t="shared" si="24"/>
        <v>4.9352567430230095E-2</v>
      </c>
      <c r="G79" s="491">
        <f t="shared" si="24"/>
        <v>8.4817642069550461E-3</v>
      </c>
      <c r="H79" s="580">
        <f t="shared" si="24"/>
        <v>0</v>
      </c>
      <c r="I79" s="382">
        <f t="shared" si="24"/>
        <v>0</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3" t="s">
        <v>270</v>
      </c>
      <c r="C80" s="250">
        <f t="shared" ref="C80:P80" si="25">IFERROR(C62/C$72,"-")</f>
        <v>2.2047244094488189E-2</v>
      </c>
      <c r="D80" s="379">
        <f t="shared" si="25"/>
        <v>2.3074386567289173E-2</v>
      </c>
      <c r="E80" s="379">
        <f t="shared" si="25"/>
        <v>7.241063244729605E-2</v>
      </c>
      <c r="F80" s="533">
        <f t="shared" si="25"/>
        <v>4.3386390389775618E-2</v>
      </c>
      <c r="G80" s="490">
        <f t="shared" si="25"/>
        <v>3.5623409669211195E-2</v>
      </c>
      <c r="H80" s="379">
        <f t="shared" si="25"/>
        <v>6.9828639453651198E-2</v>
      </c>
      <c r="I80" s="380">
        <f t="shared" si="25"/>
        <v>8.7885985748218542E-2</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4" t="s">
        <v>271</v>
      </c>
      <c r="C81" s="381">
        <f t="shared" ref="C81:P81" si="26">IFERROR(C63/C$72,"-")</f>
        <v>1.5748031496062992E-3</v>
      </c>
      <c r="D81" s="580">
        <f t="shared" si="26"/>
        <v>0</v>
      </c>
      <c r="E81" s="580">
        <f t="shared" si="26"/>
        <v>3.0553009471432934E-3</v>
      </c>
      <c r="F81" s="534">
        <f t="shared" si="26"/>
        <v>0</v>
      </c>
      <c r="G81" s="491">
        <f t="shared" si="26"/>
        <v>8.4817642069550461E-3</v>
      </c>
      <c r="H81" s="580">
        <f t="shared" si="26"/>
        <v>0</v>
      </c>
      <c r="I81" s="382">
        <f t="shared" si="26"/>
        <v>0</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3" t="s">
        <v>272</v>
      </c>
      <c r="C82" s="250">
        <f t="shared" ref="C82:P82" si="27">IFERROR(C64/C$72,"-")</f>
        <v>1.5748031496062992E-3</v>
      </c>
      <c r="D82" s="379">
        <f t="shared" si="27"/>
        <v>3.3956012896742323E-3</v>
      </c>
      <c r="E82" s="379">
        <f t="shared" si="27"/>
        <v>0</v>
      </c>
      <c r="F82" s="533">
        <f t="shared" si="27"/>
        <v>0</v>
      </c>
      <c r="G82" s="490">
        <f t="shared" si="27"/>
        <v>0</v>
      </c>
      <c r="H82" s="379">
        <f t="shared" si="27"/>
        <v>0</v>
      </c>
      <c r="I82" s="380">
        <f t="shared" si="27"/>
        <v>0</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4" t="s">
        <v>273</v>
      </c>
      <c r="C83" s="381">
        <f t="shared" ref="C83:P83" si="28">IFERROR(C65/C$72,"-")</f>
        <v>0</v>
      </c>
      <c r="D83" s="580">
        <f t="shared" si="28"/>
        <v>0</v>
      </c>
      <c r="E83" s="580">
        <f t="shared" si="28"/>
        <v>2.1387106630003055E-3</v>
      </c>
      <c r="F83" s="534">
        <f t="shared" si="28"/>
        <v>0</v>
      </c>
      <c r="G83" s="491">
        <f t="shared" si="28"/>
        <v>0</v>
      </c>
      <c r="H83" s="580">
        <f t="shared" si="28"/>
        <v>0</v>
      </c>
      <c r="I83" s="382">
        <f t="shared" si="28"/>
        <v>0</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3" t="s">
        <v>274</v>
      </c>
      <c r="C84" s="250">
        <f t="shared" ref="C84:P84" si="29">IFERROR(C66/C$72,"-")</f>
        <v>1.7322834645669291E-2</v>
      </c>
      <c r="D84" s="379">
        <f t="shared" si="29"/>
        <v>0</v>
      </c>
      <c r="E84" s="379">
        <f t="shared" si="29"/>
        <v>5.194011610143599E-3</v>
      </c>
      <c r="F84" s="533">
        <f t="shared" si="29"/>
        <v>0</v>
      </c>
      <c r="G84" s="490">
        <f t="shared" si="29"/>
        <v>8.4817642069550461E-3</v>
      </c>
      <c r="H84" s="379">
        <f t="shared" si="29"/>
        <v>0</v>
      </c>
      <c r="I84" s="380">
        <f t="shared" si="29"/>
        <v>0</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4" t="s">
        <v>275</v>
      </c>
      <c r="C85" s="381">
        <f t="shared" ref="C85:P85" si="30">IFERROR(C67/C$72,"-")</f>
        <v>0.36377952755905513</v>
      </c>
      <c r="D85" s="580">
        <f t="shared" si="30"/>
        <v>0.2245807511933674</v>
      </c>
      <c r="E85" s="580">
        <f t="shared" si="30"/>
        <v>0.59914451573479988</v>
      </c>
      <c r="F85" s="534">
        <f t="shared" si="30"/>
        <v>0.30824151318627485</v>
      </c>
      <c r="G85" s="491">
        <f t="shared" si="30"/>
        <v>0.54877014418999148</v>
      </c>
      <c r="H85" s="580">
        <f t="shared" si="30"/>
        <v>0.47873395779163136</v>
      </c>
      <c r="I85" s="382">
        <f t="shared" si="30"/>
        <v>0.65676959619952502</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3" t="s">
        <v>276</v>
      </c>
      <c r="C86" s="250">
        <f t="shared" ref="C86:P86" si="31">IFERROR(C68/C$72,"-")</f>
        <v>6.2992125984251968E-3</v>
      </c>
      <c r="D86" s="379">
        <f t="shared" si="31"/>
        <v>1.1671970521731849E-2</v>
      </c>
      <c r="E86" s="379">
        <f t="shared" si="31"/>
        <v>2.1387106630003055E-3</v>
      </c>
      <c r="F86" s="533">
        <f t="shared" si="31"/>
        <v>3.6557457355726E-3</v>
      </c>
      <c r="G86" s="490">
        <f t="shared" si="31"/>
        <v>8.4817642069550461E-3</v>
      </c>
      <c r="H86" s="379">
        <f t="shared" si="31"/>
        <v>0</v>
      </c>
      <c r="I86" s="380">
        <f t="shared" si="31"/>
        <v>0</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4" t="s">
        <v>277</v>
      </c>
      <c r="C87" s="381">
        <f t="shared" ref="C87:P87" si="32">IFERROR(C69/C$72,"-")</f>
        <v>0</v>
      </c>
      <c r="D87" s="580">
        <f t="shared" si="32"/>
        <v>1.1318670965580772E-3</v>
      </c>
      <c r="E87" s="580">
        <f t="shared" si="32"/>
        <v>0</v>
      </c>
      <c r="F87" s="534">
        <f t="shared" si="32"/>
        <v>0</v>
      </c>
      <c r="G87" s="491">
        <f t="shared" si="32"/>
        <v>8.4817642069550461E-3</v>
      </c>
      <c r="H87" s="580">
        <f t="shared" si="32"/>
        <v>0</v>
      </c>
      <c r="I87" s="382">
        <f t="shared" si="32"/>
        <v>0</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3" t="s">
        <v>278</v>
      </c>
      <c r="C88" s="250">
        <f t="shared" ref="C88:P88" si="33">IFERROR(C70/C$72,"-")</f>
        <v>4.7244094488188976E-3</v>
      </c>
      <c r="D88" s="379">
        <f t="shared" si="33"/>
        <v>8.0997194539820794E-3</v>
      </c>
      <c r="E88" s="379">
        <f t="shared" si="33"/>
        <v>7.0882981973724404E-2</v>
      </c>
      <c r="F88" s="533">
        <f t="shared" si="33"/>
        <v>0</v>
      </c>
      <c r="G88" s="490">
        <f t="shared" si="33"/>
        <v>5.0890585241730277E-2</v>
      </c>
      <c r="H88" s="379">
        <f t="shared" si="33"/>
        <v>0</v>
      </c>
      <c r="I88" s="380">
        <f t="shared" si="33"/>
        <v>3.3254156769596199E-2</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6" t="s">
        <v>46</v>
      </c>
      <c r="C89" s="597">
        <f t="shared" ref="C89:P89" si="34">IFERROR(C71/C$72,"-")</f>
        <v>0.54645669291338583</v>
      </c>
      <c r="D89" s="408">
        <f t="shared" si="34"/>
        <v>0.64524406456745675</v>
      </c>
      <c r="E89" s="408">
        <f t="shared" si="34"/>
        <v>0.19553926061717078</v>
      </c>
      <c r="F89" s="601">
        <f t="shared" si="34"/>
        <v>0.52303850962557852</v>
      </c>
      <c r="G89" s="598">
        <f t="shared" si="34"/>
        <v>0.27141645462256148</v>
      </c>
      <c r="H89" s="408">
        <f t="shared" si="34"/>
        <v>0.43847832670237985</v>
      </c>
      <c r="I89" s="424">
        <f t="shared" si="34"/>
        <v>0.1935866983372922</v>
      </c>
      <c r="J89" s="597">
        <f t="shared" si="34"/>
        <v>0.51422950819672131</v>
      </c>
      <c r="K89" s="408">
        <f t="shared" si="34"/>
        <v>0.3945764356722074</v>
      </c>
      <c r="L89" s="408">
        <f t="shared" si="34"/>
        <v>0.21341713355117944</v>
      </c>
      <c r="M89" s="601">
        <f t="shared" si="34"/>
        <v>0.44454559732878823</v>
      </c>
      <c r="N89" s="598">
        <f t="shared" si="34"/>
        <v>0.26649445452340831</v>
      </c>
      <c r="O89" s="408">
        <f t="shared" si="34"/>
        <v>0.38543895585113236</v>
      </c>
      <c r="P89" s="424">
        <f t="shared" si="34"/>
        <v>0.16305516499875941</v>
      </c>
      <c r="Q89" s="578"/>
      <c r="R89" s="578"/>
      <c r="S89" s="578"/>
      <c r="T89" s="578"/>
    </row>
    <row r="91" spans="1:20" x14ac:dyDescent="0.25">
      <c r="A91" s="582" t="s">
        <v>286</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794" t="str">
        <f>$A$1</f>
        <v>West Dunbartonshire</v>
      </c>
      <c r="D93" s="795"/>
      <c r="E93" s="795"/>
      <c r="F93" s="795"/>
      <c r="G93" s="795"/>
      <c r="H93" s="795"/>
      <c r="I93" s="796"/>
      <c r="J93" s="794" t="s">
        <v>71</v>
      </c>
      <c r="K93" s="795"/>
      <c r="L93" s="795"/>
      <c r="M93" s="795"/>
      <c r="N93" s="795"/>
      <c r="O93" s="795"/>
      <c r="P93" s="796"/>
    </row>
    <row r="94" spans="1:20" x14ac:dyDescent="0.25">
      <c r="A94" s="578"/>
      <c r="B94" s="578"/>
      <c r="C94" s="799" t="s">
        <v>289</v>
      </c>
      <c r="D94" s="800"/>
      <c r="E94" s="800"/>
      <c r="F94" s="833" t="s">
        <v>287</v>
      </c>
      <c r="G94" s="839"/>
      <c r="H94" s="800" t="s">
        <v>288</v>
      </c>
      <c r="I94" s="801"/>
      <c r="J94" s="799" t="s">
        <v>289</v>
      </c>
      <c r="K94" s="800"/>
      <c r="L94" s="800"/>
      <c r="M94" s="833" t="s">
        <v>287</v>
      </c>
      <c r="N94" s="839"/>
      <c r="O94" s="800" t="s">
        <v>288</v>
      </c>
      <c r="P94" s="801"/>
    </row>
    <row r="95" spans="1:20" ht="18" thickBot="1" x14ac:dyDescent="0.3">
      <c r="A95" s="578"/>
      <c r="B95" s="579" t="s">
        <v>334</v>
      </c>
      <c r="C95" s="602" t="s">
        <v>5</v>
      </c>
      <c r="D95" s="603" t="s">
        <v>6</v>
      </c>
      <c r="E95" s="603" t="s">
        <v>104</v>
      </c>
      <c r="F95" s="604" t="s">
        <v>6</v>
      </c>
      <c r="G95" s="605" t="s">
        <v>104</v>
      </c>
      <c r="H95" s="603" t="s">
        <v>6</v>
      </c>
      <c r="I95" s="606" t="s">
        <v>104</v>
      </c>
      <c r="J95" s="602" t="s">
        <v>5</v>
      </c>
      <c r="K95" s="603" t="s">
        <v>6</v>
      </c>
      <c r="L95" s="603" t="s">
        <v>104</v>
      </c>
      <c r="M95" s="604" t="s">
        <v>6</v>
      </c>
      <c r="N95" s="605" t="s">
        <v>104</v>
      </c>
      <c r="O95" s="603" t="s">
        <v>6</v>
      </c>
      <c r="P95" s="606" t="s">
        <v>104</v>
      </c>
    </row>
    <row r="96" spans="1:20" x14ac:dyDescent="0.25">
      <c r="A96" s="578"/>
      <c r="B96" s="165" t="s">
        <v>113</v>
      </c>
      <c r="C96" s="371"/>
      <c r="D96" s="370"/>
      <c r="E96" s="370"/>
      <c r="F96" s="599"/>
      <c r="G96" s="426"/>
      <c r="H96" s="370"/>
      <c r="I96" s="372"/>
      <c r="J96" s="371"/>
      <c r="K96" s="370"/>
      <c r="L96" s="370"/>
      <c r="M96" s="599"/>
      <c r="N96" s="426"/>
      <c r="O96" s="370"/>
      <c r="P96" s="372"/>
    </row>
    <row r="97" spans="1:16" x14ac:dyDescent="0.25">
      <c r="A97" s="578"/>
      <c r="B97" s="593" t="s">
        <v>264</v>
      </c>
      <c r="C97" s="492">
        <v>0</v>
      </c>
      <c r="D97" s="378">
        <v>3.73</v>
      </c>
      <c r="E97" s="378">
        <v>1</v>
      </c>
      <c r="F97" s="583">
        <v>8.286999999999999</v>
      </c>
      <c r="G97" s="427">
        <v>1</v>
      </c>
      <c r="H97" s="378">
        <v>1.865</v>
      </c>
      <c r="I97" s="489">
        <v>1</v>
      </c>
      <c r="J97" s="492">
        <v>40</v>
      </c>
      <c r="K97" s="378">
        <v>58.33</v>
      </c>
      <c r="L97" s="378">
        <v>51.76</v>
      </c>
      <c r="M97" s="583">
        <v>41.936999999999998</v>
      </c>
      <c r="N97" s="427">
        <v>66.08</v>
      </c>
      <c r="O97" s="378">
        <v>25.864999999999998</v>
      </c>
      <c r="P97" s="489">
        <v>11</v>
      </c>
    </row>
    <row r="98" spans="1:16" x14ac:dyDescent="0.25">
      <c r="A98" s="578"/>
      <c r="B98" s="594" t="s">
        <v>265</v>
      </c>
      <c r="C98" s="371">
        <v>0</v>
      </c>
      <c r="D98" s="370">
        <v>0</v>
      </c>
      <c r="E98" s="370">
        <v>0</v>
      </c>
      <c r="F98" s="599">
        <v>0</v>
      </c>
      <c r="G98" s="426">
        <v>0</v>
      </c>
      <c r="H98" s="370">
        <v>0</v>
      </c>
      <c r="I98" s="372">
        <v>0</v>
      </c>
      <c r="J98" s="371">
        <v>3</v>
      </c>
      <c r="K98" s="370">
        <v>1</v>
      </c>
      <c r="L98" s="370">
        <v>4.4800000000000004</v>
      </c>
      <c r="M98" s="599">
        <v>1</v>
      </c>
      <c r="N98" s="426">
        <v>40.4</v>
      </c>
      <c r="O98" s="370">
        <v>5</v>
      </c>
      <c r="P98" s="372">
        <v>2</v>
      </c>
    </row>
    <row r="99" spans="1:16" x14ac:dyDescent="0.25">
      <c r="A99" s="578"/>
      <c r="B99" s="593" t="s">
        <v>266</v>
      </c>
      <c r="C99" s="492">
        <v>0</v>
      </c>
      <c r="D99" s="378">
        <v>0</v>
      </c>
      <c r="E99" s="378">
        <v>0</v>
      </c>
      <c r="F99" s="583">
        <v>0</v>
      </c>
      <c r="G99" s="427">
        <v>0</v>
      </c>
      <c r="H99" s="378">
        <v>0</v>
      </c>
      <c r="I99" s="489">
        <v>0</v>
      </c>
      <c r="J99" s="492">
        <v>13</v>
      </c>
      <c r="K99" s="378">
        <v>8</v>
      </c>
      <c r="L99" s="378">
        <v>8</v>
      </c>
      <c r="M99" s="583">
        <v>7</v>
      </c>
      <c r="N99" s="427">
        <v>6</v>
      </c>
      <c r="O99" s="378">
        <v>3</v>
      </c>
      <c r="P99" s="489">
        <v>0</v>
      </c>
    </row>
    <row r="100" spans="1:16" x14ac:dyDescent="0.25">
      <c r="A100" s="578"/>
      <c r="B100" s="594" t="s">
        <v>267</v>
      </c>
      <c r="C100" s="371">
        <v>0</v>
      </c>
      <c r="D100" s="370">
        <v>3.46</v>
      </c>
      <c r="E100" s="370">
        <v>0</v>
      </c>
      <c r="F100" s="599">
        <v>0.86499999999999999</v>
      </c>
      <c r="G100" s="426">
        <v>0</v>
      </c>
      <c r="H100" s="370">
        <v>0</v>
      </c>
      <c r="I100" s="372">
        <v>0</v>
      </c>
      <c r="J100" s="371">
        <v>28</v>
      </c>
      <c r="K100" s="370">
        <v>37.409999999999997</v>
      </c>
      <c r="L100" s="370">
        <v>23.64</v>
      </c>
      <c r="M100" s="599">
        <v>13.865</v>
      </c>
      <c r="N100" s="426">
        <v>14.64</v>
      </c>
      <c r="O100" s="370">
        <v>3</v>
      </c>
      <c r="P100" s="372">
        <v>2</v>
      </c>
    </row>
    <row r="101" spans="1:16" x14ac:dyDescent="0.25">
      <c r="A101" s="578"/>
      <c r="B101" s="593" t="s">
        <v>268</v>
      </c>
      <c r="C101" s="492">
        <v>0</v>
      </c>
      <c r="D101" s="378">
        <v>0</v>
      </c>
      <c r="E101" s="378">
        <v>0</v>
      </c>
      <c r="F101" s="583">
        <v>0</v>
      </c>
      <c r="G101" s="427">
        <v>0</v>
      </c>
      <c r="H101" s="378">
        <v>0</v>
      </c>
      <c r="I101" s="489">
        <v>0</v>
      </c>
      <c r="J101" s="492">
        <v>0</v>
      </c>
      <c r="K101" s="378">
        <v>0</v>
      </c>
      <c r="L101" s="378">
        <v>0</v>
      </c>
      <c r="M101" s="583">
        <v>0</v>
      </c>
      <c r="N101" s="427">
        <v>0</v>
      </c>
      <c r="O101" s="378">
        <v>0</v>
      </c>
      <c r="P101" s="489">
        <v>0</v>
      </c>
    </row>
    <row r="102" spans="1:16" x14ac:dyDescent="0.25">
      <c r="A102" s="578"/>
      <c r="B102" s="594" t="s">
        <v>269</v>
      </c>
      <c r="C102" s="371">
        <v>0</v>
      </c>
      <c r="D102" s="370">
        <v>49</v>
      </c>
      <c r="E102" s="370">
        <v>0</v>
      </c>
      <c r="F102" s="599">
        <v>41</v>
      </c>
      <c r="G102" s="426">
        <v>0</v>
      </c>
      <c r="H102" s="370">
        <v>7</v>
      </c>
      <c r="I102" s="372">
        <v>0</v>
      </c>
      <c r="J102" s="371">
        <v>30</v>
      </c>
      <c r="K102" s="370">
        <v>265.75</v>
      </c>
      <c r="L102" s="370">
        <v>422</v>
      </c>
      <c r="M102" s="599">
        <v>193.75</v>
      </c>
      <c r="N102" s="426">
        <v>261</v>
      </c>
      <c r="O102" s="370">
        <v>31</v>
      </c>
      <c r="P102" s="372">
        <v>67</v>
      </c>
    </row>
    <row r="103" spans="1:16" x14ac:dyDescent="0.25">
      <c r="A103" s="578"/>
      <c r="B103" s="593" t="s">
        <v>270</v>
      </c>
      <c r="C103" s="492">
        <v>9</v>
      </c>
      <c r="D103" s="378">
        <v>20.648000000000003</v>
      </c>
      <c r="E103" s="378">
        <v>9.6999999999999993</v>
      </c>
      <c r="F103" s="583">
        <v>14.400000000000002</v>
      </c>
      <c r="G103" s="427">
        <v>9.6999999999999993</v>
      </c>
      <c r="H103" s="378">
        <v>3.8650000000000002</v>
      </c>
      <c r="I103" s="489">
        <v>1.8</v>
      </c>
      <c r="J103" s="492">
        <v>337</v>
      </c>
      <c r="K103" s="378">
        <v>492.64800000000002</v>
      </c>
      <c r="L103" s="378">
        <v>412.17999999999995</v>
      </c>
      <c r="M103" s="583">
        <v>291.04999999999995</v>
      </c>
      <c r="N103" s="427">
        <v>318.61</v>
      </c>
      <c r="O103" s="378">
        <v>109.86499999999999</v>
      </c>
      <c r="P103" s="489">
        <v>60.8</v>
      </c>
    </row>
    <row r="104" spans="1:16" x14ac:dyDescent="0.25">
      <c r="A104" s="578"/>
      <c r="B104" s="594" t="s">
        <v>271</v>
      </c>
      <c r="C104" s="371">
        <v>0</v>
      </c>
      <c r="D104" s="370">
        <v>0</v>
      </c>
      <c r="E104" s="370">
        <v>0</v>
      </c>
      <c r="F104" s="599">
        <v>0</v>
      </c>
      <c r="G104" s="426">
        <v>0</v>
      </c>
      <c r="H104" s="370">
        <v>0</v>
      </c>
      <c r="I104" s="372">
        <v>0</v>
      </c>
      <c r="J104" s="371">
        <v>6</v>
      </c>
      <c r="K104" s="370">
        <v>0</v>
      </c>
      <c r="L104" s="370">
        <v>0</v>
      </c>
      <c r="M104" s="599">
        <v>0</v>
      </c>
      <c r="N104" s="426">
        <v>0</v>
      </c>
      <c r="O104" s="370">
        <v>0</v>
      </c>
      <c r="P104" s="372">
        <v>0</v>
      </c>
    </row>
    <row r="105" spans="1:16" x14ac:dyDescent="0.25">
      <c r="A105" s="578"/>
      <c r="B105" s="593" t="s">
        <v>272</v>
      </c>
      <c r="C105" s="492">
        <v>0</v>
      </c>
      <c r="D105" s="378">
        <v>0</v>
      </c>
      <c r="E105" s="378">
        <v>0</v>
      </c>
      <c r="F105" s="583">
        <v>0</v>
      </c>
      <c r="G105" s="427">
        <v>0</v>
      </c>
      <c r="H105" s="378">
        <v>0</v>
      </c>
      <c r="I105" s="489">
        <v>0</v>
      </c>
      <c r="J105" s="492">
        <v>6</v>
      </c>
      <c r="K105" s="378">
        <v>1</v>
      </c>
      <c r="L105" s="378">
        <v>2</v>
      </c>
      <c r="M105" s="583">
        <v>0</v>
      </c>
      <c r="N105" s="427">
        <v>1</v>
      </c>
      <c r="O105" s="378">
        <v>0</v>
      </c>
      <c r="P105" s="489">
        <v>1</v>
      </c>
    </row>
    <row r="106" spans="1:16" x14ac:dyDescent="0.25">
      <c r="A106" s="578"/>
      <c r="B106" s="594" t="s">
        <v>273</v>
      </c>
      <c r="C106" s="371">
        <v>0</v>
      </c>
      <c r="D106" s="370">
        <v>1.865</v>
      </c>
      <c r="E106" s="370">
        <v>1</v>
      </c>
      <c r="F106" s="599">
        <v>0</v>
      </c>
      <c r="G106" s="426">
        <v>0</v>
      </c>
      <c r="H106" s="370">
        <v>1.865</v>
      </c>
      <c r="I106" s="372">
        <v>1</v>
      </c>
      <c r="J106" s="371">
        <v>21</v>
      </c>
      <c r="K106" s="370">
        <v>29.864999999999998</v>
      </c>
      <c r="L106" s="370">
        <v>18</v>
      </c>
      <c r="M106" s="599">
        <v>6</v>
      </c>
      <c r="N106" s="426">
        <v>5</v>
      </c>
      <c r="O106" s="370">
        <v>10.865</v>
      </c>
      <c r="P106" s="372">
        <v>8</v>
      </c>
    </row>
    <row r="107" spans="1:16" x14ac:dyDescent="0.25">
      <c r="A107" s="578"/>
      <c r="B107" s="593" t="s">
        <v>274</v>
      </c>
      <c r="C107" s="492">
        <v>0</v>
      </c>
      <c r="D107" s="378">
        <v>0</v>
      </c>
      <c r="E107" s="378">
        <v>0</v>
      </c>
      <c r="F107" s="583">
        <v>0</v>
      </c>
      <c r="G107" s="427">
        <v>0</v>
      </c>
      <c r="H107" s="378">
        <v>0</v>
      </c>
      <c r="I107" s="489">
        <v>0</v>
      </c>
      <c r="J107" s="492">
        <v>10</v>
      </c>
      <c r="K107" s="378">
        <v>9.65</v>
      </c>
      <c r="L107" s="378">
        <v>7</v>
      </c>
      <c r="M107" s="583">
        <v>3</v>
      </c>
      <c r="N107" s="427">
        <v>4</v>
      </c>
      <c r="O107" s="378">
        <v>4</v>
      </c>
      <c r="P107" s="489">
        <v>2</v>
      </c>
    </row>
    <row r="108" spans="1:16" x14ac:dyDescent="0.25">
      <c r="A108" s="578"/>
      <c r="B108" s="594" t="s">
        <v>275</v>
      </c>
      <c r="C108" s="371">
        <v>119</v>
      </c>
      <c r="D108" s="370">
        <v>138.54499999999999</v>
      </c>
      <c r="E108" s="370">
        <v>135</v>
      </c>
      <c r="F108" s="599">
        <v>101.00700000000001</v>
      </c>
      <c r="G108" s="426">
        <v>108</v>
      </c>
      <c r="H108" s="370">
        <v>29.434999999999999</v>
      </c>
      <c r="I108" s="372">
        <v>50.7</v>
      </c>
      <c r="J108" s="371">
        <v>4428</v>
      </c>
      <c r="K108" s="370">
        <v>5176.8450000000003</v>
      </c>
      <c r="L108" s="370">
        <v>5052.875</v>
      </c>
      <c r="M108" s="599">
        <v>2979.4070000000002</v>
      </c>
      <c r="N108" s="426">
        <v>3398.0049999999997</v>
      </c>
      <c r="O108" s="370">
        <v>1064.4349999999999</v>
      </c>
      <c r="P108" s="372">
        <v>926.7</v>
      </c>
    </row>
    <row r="109" spans="1:16" x14ac:dyDescent="0.25">
      <c r="A109" s="578"/>
      <c r="B109" s="593" t="s">
        <v>276</v>
      </c>
      <c r="C109" s="492">
        <v>0</v>
      </c>
      <c r="D109" s="378">
        <v>0</v>
      </c>
      <c r="E109" s="378">
        <v>1</v>
      </c>
      <c r="F109" s="583">
        <v>0</v>
      </c>
      <c r="G109" s="427">
        <v>1</v>
      </c>
      <c r="H109" s="378">
        <v>0</v>
      </c>
      <c r="I109" s="489">
        <v>0</v>
      </c>
      <c r="J109" s="492">
        <v>4</v>
      </c>
      <c r="K109" s="378">
        <v>8</v>
      </c>
      <c r="L109" s="378">
        <v>10.119999999999999</v>
      </c>
      <c r="M109" s="583">
        <v>11</v>
      </c>
      <c r="N109" s="427">
        <v>8.33</v>
      </c>
      <c r="O109" s="378">
        <v>7</v>
      </c>
      <c r="P109" s="489">
        <v>1</v>
      </c>
    </row>
    <row r="110" spans="1:16" x14ac:dyDescent="0.25">
      <c r="A110" s="578"/>
      <c r="B110" s="594" t="s">
        <v>277</v>
      </c>
      <c r="C110" s="371">
        <v>0</v>
      </c>
      <c r="D110" s="370">
        <v>0</v>
      </c>
      <c r="E110" s="370">
        <v>0</v>
      </c>
      <c r="F110" s="599">
        <v>0</v>
      </c>
      <c r="G110" s="426">
        <v>0</v>
      </c>
      <c r="H110" s="370">
        <v>0</v>
      </c>
      <c r="I110" s="372">
        <v>0</v>
      </c>
      <c r="J110" s="371">
        <v>104</v>
      </c>
      <c r="K110" s="370">
        <v>1</v>
      </c>
      <c r="L110" s="370">
        <v>0</v>
      </c>
      <c r="M110" s="599">
        <v>2</v>
      </c>
      <c r="N110" s="426">
        <v>0</v>
      </c>
      <c r="O110" s="370">
        <v>0</v>
      </c>
      <c r="P110" s="372">
        <v>0</v>
      </c>
    </row>
    <row r="111" spans="1:16" x14ac:dyDescent="0.25">
      <c r="A111" s="578"/>
      <c r="B111" s="593" t="s">
        <v>278</v>
      </c>
      <c r="C111" s="492">
        <v>1</v>
      </c>
      <c r="D111" s="378">
        <v>2.5950000000000002</v>
      </c>
      <c r="E111" s="378">
        <v>5.8</v>
      </c>
      <c r="F111" s="583">
        <v>1.73</v>
      </c>
      <c r="G111" s="427">
        <v>9.3000000000000007</v>
      </c>
      <c r="H111" s="378">
        <v>0.86499999999999999</v>
      </c>
      <c r="I111" s="489">
        <v>2.8</v>
      </c>
      <c r="J111" s="492">
        <v>77</v>
      </c>
      <c r="K111" s="378">
        <v>347.19500000000005</v>
      </c>
      <c r="L111" s="378">
        <v>921.61500000000001</v>
      </c>
      <c r="M111" s="583">
        <v>202.98</v>
      </c>
      <c r="N111" s="427">
        <v>562.23500000000001</v>
      </c>
      <c r="O111" s="378">
        <v>50.865000000000002</v>
      </c>
      <c r="P111" s="489">
        <v>110.8</v>
      </c>
    </row>
    <row r="112" spans="1:16" x14ac:dyDescent="0.25">
      <c r="A112" s="578"/>
      <c r="B112" s="594" t="s">
        <v>46</v>
      </c>
      <c r="C112" s="371">
        <v>116</v>
      </c>
      <c r="D112" s="370">
        <v>142.65199999999999</v>
      </c>
      <c r="E112" s="370">
        <v>62.7</v>
      </c>
      <c r="F112" s="599">
        <v>90.73599999999999</v>
      </c>
      <c r="G112" s="426">
        <v>60.8</v>
      </c>
      <c r="H112" s="370">
        <v>24.355</v>
      </c>
      <c r="I112" s="372">
        <v>16.7</v>
      </c>
      <c r="J112" s="371">
        <v>4023</v>
      </c>
      <c r="K112" s="370">
        <v>4389.3019999999997</v>
      </c>
      <c r="L112" s="370">
        <v>1437.7550000000001</v>
      </c>
      <c r="M112" s="599">
        <v>2730.386</v>
      </c>
      <c r="N112" s="426">
        <v>1078.8399999999999</v>
      </c>
      <c r="O112" s="370">
        <v>689.35500000000002</v>
      </c>
      <c r="P112" s="372">
        <v>271.7</v>
      </c>
    </row>
    <row r="113" spans="1:16" x14ac:dyDescent="0.25">
      <c r="A113" s="578"/>
      <c r="B113" s="595" t="s">
        <v>151</v>
      </c>
      <c r="C113" s="584">
        <f t="shared" ref="C113:P113" si="35">SUM(C97:C112)</f>
        <v>245</v>
      </c>
      <c r="D113" s="585">
        <f t="shared" si="35"/>
        <v>362.495</v>
      </c>
      <c r="E113" s="585">
        <f t="shared" si="35"/>
        <v>216.2</v>
      </c>
      <c r="F113" s="588">
        <f t="shared" si="35"/>
        <v>258.02499999999998</v>
      </c>
      <c r="G113" s="586">
        <f t="shared" si="35"/>
        <v>189.8</v>
      </c>
      <c r="H113" s="585">
        <f t="shared" si="35"/>
        <v>69.25</v>
      </c>
      <c r="I113" s="587">
        <f t="shared" si="35"/>
        <v>74</v>
      </c>
      <c r="J113" s="584">
        <f t="shared" si="35"/>
        <v>9130</v>
      </c>
      <c r="K113" s="585">
        <f t="shared" si="35"/>
        <v>10825.994999999999</v>
      </c>
      <c r="L113" s="585">
        <f t="shared" si="35"/>
        <v>8371.4249999999993</v>
      </c>
      <c r="M113" s="588">
        <f t="shared" si="35"/>
        <v>6483.375</v>
      </c>
      <c r="N113" s="586">
        <f t="shared" si="35"/>
        <v>5764.1399999999994</v>
      </c>
      <c r="O113" s="585">
        <f t="shared" si="35"/>
        <v>2004.25</v>
      </c>
      <c r="P113" s="587">
        <f t="shared" si="35"/>
        <v>1464</v>
      </c>
    </row>
    <row r="114" spans="1:16" x14ac:dyDescent="0.25">
      <c r="A114" s="578"/>
      <c r="B114" s="353" t="s">
        <v>114</v>
      </c>
      <c r="C114" s="589"/>
      <c r="D114" s="590"/>
      <c r="E114" s="590"/>
      <c r="F114" s="600"/>
      <c r="G114" s="591"/>
      <c r="H114" s="590"/>
      <c r="I114" s="592"/>
      <c r="J114" s="589"/>
      <c r="K114" s="590"/>
      <c r="L114" s="590"/>
      <c r="M114" s="600"/>
      <c r="N114" s="591"/>
      <c r="O114" s="590"/>
      <c r="P114" s="592"/>
    </row>
    <row r="115" spans="1:16" x14ac:dyDescent="0.25">
      <c r="A115" s="578"/>
      <c r="B115" s="593" t="s">
        <v>264</v>
      </c>
      <c r="C115" s="250">
        <f>IFERROR(C97/C$113,"-")</f>
        <v>0</v>
      </c>
      <c r="D115" s="379">
        <f t="shared" ref="D115:P115" si="36">IFERROR(D97/D$113,"-")</f>
        <v>1.0289797100649664E-2</v>
      </c>
      <c r="E115" s="379">
        <f t="shared" si="36"/>
        <v>4.6253469010175763E-3</v>
      </c>
      <c r="F115" s="533">
        <f t="shared" si="36"/>
        <v>3.2117042922197463E-2</v>
      </c>
      <c r="G115" s="490">
        <f t="shared" si="36"/>
        <v>5.268703898840885E-3</v>
      </c>
      <c r="H115" s="379">
        <f t="shared" si="36"/>
        <v>2.6931407942238268E-2</v>
      </c>
      <c r="I115" s="380">
        <f t="shared" si="36"/>
        <v>1.3513513513513514E-2</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4" t="s">
        <v>265</v>
      </c>
      <c r="C116" s="381">
        <f t="shared" ref="C116:P116" si="37">IFERROR(C98/C$113,"-")</f>
        <v>0</v>
      </c>
      <c r="D116" s="580">
        <f t="shared" si="37"/>
        <v>0</v>
      </c>
      <c r="E116" s="580">
        <f t="shared" si="37"/>
        <v>0</v>
      </c>
      <c r="F116" s="534">
        <f t="shared" si="37"/>
        <v>0</v>
      </c>
      <c r="G116" s="491">
        <f t="shared" si="37"/>
        <v>0</v>
      </c>
      <c r="H116" s="580">
        <f t="shared" si="37"/>
        <v>0</v>
      </c>
      <c r="I116" s="382">
        <f t="shared" si="37"/>
        <v>0</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3" t="s">
        <v>266</v>
      </c>
      <c r="C117" s="250">
        <f t="shared" ref="C117:P117" si="38">IFERROR(C99/C$113,"-")</f>
        <v>0</v>
      </c>
      <c r="D117" s="379">
        <f t="shared" si="38"/>
        <v>0</v>
      </c>
      <c r="E117" s="379">
        <f t="shared" si="38"/>
        <v>0</v>
      </c>
      <c r="F117" s="533">
        <f t="shared" si="38"/>
        <v>0</v>
      </c>
      <c r="G117" s="490">
        <f t="shared" si="38"/>
        <v>0</v>
      </c>
      <c r="H117" s="379">
        <f t="shared" si="38"/>
        <v>0</v>
      </c>
      <c r="I117" s="380">
        <f t="shared" si="38"/>
        <v>0</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4" t="s">
        <v>267</v>
      </c>
      <c r="C118" s="381">
        <f t="shared" ref="C118:P118" si="39">IFERROR(C100/C$113,"-")</f>
        <v>0</v>
      </c>
      <c r="D118" s="580">
        <f t="shared" si="39"/>
        <v>9.5449592408171149E-3</v>
      </c>
      <c r="E118" s="580">
        <f t="shared" si="39"/>
        <v>0</v>
      </c>
      <c r="F118" s="534">
        <f t="shared" si="39"/>
        <v>3.352388334463715E-3</v>
      </c>
      <c r="G118" s="491">
        <f t="shared" si="39"/>
        <v>0</v>
      </c>
      <c r="H118" s="580">
        <f t="shared" si="39"/>
        <v>0</v>
      </c>
      <c r="I118" s="382">
        <f t="shared" si="39"/>
        <v>0</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3" t="s">
        <v>268</v>
      </c>
      <c r="C119" s="250">
        <f t="shared" ref="C119:P119" si="40">IFERROR(C101/C$113,"-")</f>
        <v>0</v>
      </c>
      <c r="D119" s="379">
        <f t="shared" si="40"/>
        <v>0</v>
      </c>
      <c r="E119" s="379">
        <f t="shared" si="40"/>
        <v>0</v>
      </c>
      <c r="F119" s="533">
        <f t="shared" si="40"/>
        <v>0</v>
      </c>
      <c r="G119" s="490">
        <f t="shared" si="40"/>
        <v>0</v>
      </c>
      <c r="H119" s="379">
        <f t="shared" si="40"/>
        <v>0</v>
      </c>
      <c r="I119" s="380">
        <f t="shared" si="40"/>
        <v>0</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4" t="s">
        <v>269</v>
      </c>
      <c r="C120" s="381">
        <f t="shared" ref="C120:P120" si="41">IFERROR(C102/C$113,"-")</f>
        <v>0</v>
      </c>
      <c r="D120" s="580">
        <f t="shared" si="41"/>
        <v>0.13517427826590711</v>
      </c>
      <c r="E120" s="580">
        <f t="shared" si="41"/>
        <v>0</v>
      </c>
      <c r="F120" s="534">
        <f t="shared" si="41"/>
        <v>0.15889933146012986</v>
      </c>
      <c r="G120" s="491">
        <f t="shared" si="41"/>
        <v>0</v>
      </c>
      <c r="H120" s="580">
        <f t="shared" si="41"/>
        <v>0.10108303249097472</v>
      </c>
      <c r="I120" s="382">
        <f t="shared" si="41"/>
        <v>0</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3" t="s">
        <v>270</v>
      </c>
      <c r="C121" s="250">
        <f t="shared" ref="C121:P121" si="42">IFERROR(C103/C$113,"-")</f>
        <v>3.6734693877551024E-2</v>
      </c>
      <c r="D121" s="379">
        <f t="shared" si="42"/>
        <v>5.6960785666009192E-2</v>
      </c>
      <c r="E121" s="379">
        <f t="shared" si="42"/>
        <v>4.4865864939870492E-2</v>
      </c>
      <c r="F121" s="533">
        <f t="shared" si="42"/>
        <v>5.5808545683557809E-2</v>
      </c>
      <c r="G121" s="490">
        <f t="shared" si="42"/>
        <v>5.1106427818756579E-2</v>
      </c>
      <c r="H121" s="379">
        <f t="shared" si="42"/>
        <v>5.5812274368231052E-2</v>
      </c>
      <c r="I121" s="380">
        <f t="shared" si="42"/>
        <v>2.4324324324324326E-2</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4" t="s">
        <v>271</v>
      </c>
      <c r="C122" s="381">
        <f t="shared" ref="C122:P122" si="43">IFERROR(C104/C$113,"-")</f>
        <v>0</v>
      </c>
      <c r="D122" s="580">
        <f t="shared" si="43"/>
        <v>0</v>
      </c>
      <c r="E122" s="580">
        <f t="shared" si="43"/>
        <v>0</v>
      </c>
      <c r="F122" s="534">
        <f t="shared" si="43"/>
        <v>0</v>
      </c>
      <c r="G122" s="491">
        <f t="shared" si="43"/>
        <v>0</v>
      </c>
      <c r="H122" s="580">
        <f t="shared" si="43"/>
        <v>0</v>
      </c>
      <c r="I122" s="382">
        <f t="shared" si="43"/>
        <v>0</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3" t="s">
        <v>272</v>
      </c>
      <c r="C123" s="250">
        <f t="shared" ref="C123:P123" si="44">IFERROR(C105/C$113,"-")</f>
        <v>0</v>
      </c>
      <c r="D123" s="379">
        <f t="shared" si="44"/>
        <v>0</v>
      </c>
      <c r="E123" s="379">
        <f t="shared" si="44"/>
        <v>0</v>
      </c>
      <c r="F123" s="533">
        <f t="shared" si="44"/>
        <v>0</v>
      </c>
      <c r="G123" s="490">
        <f t="shared" si="44"/>
        <v>0</v>
      </c>
      <c r="H123" s="379">
        <f t="shared" si="44"/>
        <v>0</v>
      </c>
      <c r="I123" s="380">
        <f t="shared" si="44"/>
        <v>0</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4" t="s">
        <v>273</v>
      </c>
      <c r="C124" s="381">
        <f t="shared" ref="C124:P124" si="45">IFERROR(C106/C$113,"-")</f>
        <v>0</v>
      </c>
      <c r="D124" s="580">
        <f t="shared" si="45"/>
        <v>5.1448985503248319E-3</v>
      </c>
      <c r="E124" s="580">
        <f t="shared" si="45"/>
        <v>4.6253469010175763E-3</v>
      </c>
      <c r="F124" s="534">
        <f t="shared" si="45"/>
        <v>0</v>
      </c>
      <c r="G124" s="491">
        <f t="shared" si="45"/>
        <v>0</v>
      </c>
      <c r="H124" s="580">
        <f t="shared" si="45"/>
        <v>2.6931407942238268E-2</v>
      </c>
      <c r="I124" s="382">
        <f t="shared" si="45"/>
        <v>1.3513513513513514E-2</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3" t="s">
        <v>274</v>
      </c>
      <c r="C125" s="250">
        <f t="shared" ref="C125:P125" si="46">IFERROR(C107/C$113,"-")</f>
        <v>0</v>
      </c>
      <c r="D125" s="379">
        <f t="shared" si="46"/>
        <v>0</v>
      </c>
      <c r="E125" s="379">
        <f t="shared" si="46"/>
        <v>0</v>
      </c>
      <c r="F125" s="533">
        <f t="shared" si="46"/>
        <v>0</v>
      </c>
      <c r="G125" s="490">
        <f t="shared" si="46"/>
        <v>0</v>
      </c>
      <c r="H125" s="379">
        <f t="shared" si="46"/>
        <v>0</v>
      </c>
      <c r="I125" s="380">
        <f t="shared" si="46"/>
        <v>0</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4" t="s">
        <v>275</v>
      </c>
      <c r="C126" s="381">
        <f t="shared" ref="C126:P126" si="47">IFERROR(C108/C$113,"-")</f>
        <v>0.48571428571428571</v>
      </c>
      <c r="D126" s="580">
        <f t="shared" si="47"/>
        <v>0.38219837515000205</v>
      </c>
      <c r="E126" s="580">
        <f t="shared" si="47"/>
        <v>0.62442183163737286</v>
      </c>
      <c r="F126" s="534">
        <f t="shared" si="47"/>
        <v>0.39146206762910574</v>
      </c>
      <c r="G126" s="491">
        <f t="shared" si="47"/>
        <v>0.56902002107481553</v>
      </c>
      <c r="H126" s="580">
        <f t="shared" si="47"/>
        <v>0.42505415162454874</v>
      </c>
      <c r="I126" s="382">
        <f t="shared" si="47"/>
        <v>0.68513513513513513</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3" t="s">
        <v>276</v>
      </c>
      <c r="C127" s="250">
        <f t="shared" ref="C127:P127" si="48">IFERROR(C109/C$113,"-")</f>
        <v>0</v>
      </c>
      <c r="D127" s="379">
        <f t="shared" si="48"/>
        <v>0</v>
      </c>
      <c r="E127" s="379">
        <f t="shared" si="48"/>
        <v>4.6253469010175763E-3</v>
      </c>
      <c r="F127" s="533">
        <f t="shared" si="48"/>
        <v>0</v>
      </c>
      <c r="G127" s="490">
        <f t="shared" si="48"/>
        <v>5.268703898840885E-3</v>
      </c>
      <c r="H127" s="379">
        <f t="shared" si="48"/>
        <v>0</v>
      </c>
      <c r="I127" s="380">
        <f t="shared" si="48"/>
        <v>0</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4" t="s">
        <v>277</v>
      </c>
      <c r="C128" s="381">
        <f t="shared" ref="C128:P128" si="49">IFERROR(C110/C$113,"-")</f>
        <v>0</v>
      </c>
      <c r="D128" s="580">
        <f t="shared" si="49"/>
        <v>0</v>
      </c>
      <c r="E128" s="580">
        <f t="shared" si="49"/>
        <v>0</v>
      </c>
      <c r="F128" s="534">
        <f t="shared" si="49"/>
        <v>0</v>
      </c>
      <c r="G128" s="491">
        <f t="shared" si="49"/>
        <v>0</v>
      </c>
      <c r="H128" s="580">
        <f t="shared" si="49"/>
        <v>0</v>
      </c>
      <c r="I128" s="382">
        <f t="shared" si="49"/>
        <v>0</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3" t="s">
        <v>278</v>
      </c>
      <c r="C129" s="250">
        <f t="shared" ref="C129:P129" si="50">IFERROR(C111/C$113,"-")</f>
        <v>4.0816326530612249E-3</v>
      </c>
      <c r="D129" s="379">
        <f t="shared" si="50"/>
        <v>7.1587194306128362E-3</v>
      </c>
      <c r="E129" s="379">
        <f t="shared" si="50"/>
        <v>2.6827012025901945E-2</v>
      </c>
      <c r="F129" s="533">
        <f t="shared" si="50"/>
        <v>6.7047766689274299E-3</v>
      </c>
      <c r="G129" s="490">
        <f t="shared" si="50"/>
        <v>4.899894625922023E-2</v>
      </c>
      <c r="H129" s="379">
        <f t="shared" si="50"/>
        <v>1.2490974729241877E-2</v>
      </c>
      <c r="I129" s="380">
        <f t="shared" si="50"/>
        <v>3.7837837837837833E-2</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6" t="s">
        <v>46</v>
      </c>
      <c r="C130" s="597">
        <f t="shared" ref="C130:P130" si="51">IFERROR(C112/C$113,"-")</f>
        <v>0.47346938775510206</v>
      </c>
      <c r="D130" s="408">
        <f t="shared" si="51"/>
        <v>0.39352818659567712</v>
      </c>
      <c r="E130" s="408">
        <f t="shared" si="51"/>
        <v>0.29000925069380207</v>
      </c>
      <c r="F130" s="601">
        <f t="shared" si="51"/>
        <v>0.35165584730161803</v>
      </c>
      <c r="G130" s="598">
        <f t="shared" si="51"/>
        <v>0.32033719704952579</v>
      </c>
      <c r="H130" s="408">
        <f t="shared" si="51"/>
        <v>0.35169675090252706</v>
      </c>
      <c r="I130" s="424">
        <f t="shared" si="51"/>
        <v>0.22567567567567567</v>
      </c>
      <c r="J130" s="597">
        <f t="shared" si="51"/>
        <v>0.44063526834611172</v>
      </c>
      <c r="K130" s="408">
        <f t="shared" si="51"/>
        <v>0.40544097794244316</v>
      </c>
      <c r="L130" s="408">
        <f t="shared" si="51"/>
        <v>0.17174555108598599</v>
      </c>
      <c r="M130" s="601">
        <f t="shared" si="51"/>
        <v>0.4211365222588544</v>
      </c>
      <c r="N130" s="598">
        <f t="shared" si="51"/>
        <v>0.18716408692363476</v>
      </c>
      <c r="O130" s="408">
        <f t="shared" si="51"/>
        <v>0.34394661344642635</v>
      </c>
      <c r="P130" s="424">
        <f t="shared" si="51"/>
        <v>0.18558743169398906</v>
      </c>
    </row>
    <row r="132" spans="1:16" x14ac:dyDescent="0.25">
      <c r="A132" s="15" t="s">
        <v>365</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V21"/>
  <sheetViews>
    <sheetView topLeftCell="A4" workbookViewId="0">
      <selection activeCell="A18" sqref="A18:C21"/>
    </sheetView>
  </sheetViews>
  <sheetFormatPr defaultRowHeight="15" x14ac:dyDescent="0.25"/>
  <sheetData>
    <row r="1" spans="1:22" x14ac:dyDescent="0.25">
      <c r="A1" s="783" t="s">
        <v>342</v>
      </c>
      <c r="B1" s="783"/>
      <c r="C1" s="783"/>
      <c r="D1" s="783"/>
      <c r="E1" s="783"/>
      <c r="F1" s="783"/>
      <c r="G1" s="783"/>
      <c r="H1" s="783"/>
      <c r="I1" s="783"/>
      <c r="J1" s="783"/>
      <c r="K1" s="783"/>
      <c r="L1" s="783"/>
      <c r="M1" s="783"/>
      <c r="N1" s="783"/>
      <c r="O1" s="783"/>
      <c r="P1" s="783"/>
      <c r="Q1" s="783"/>
      <c r="R1" s="783"/>
      <c r="S1" s="783"/>
      <c r="T1" s="783"/>
      <c r="U1" s="783"/>
      <c r="V1" s="783"/>
    </row>
    <row r="2" spans="1:22" x14ac:dyDescent="0.25">
      <c r="A2" s="784"/>
      <c r="B2" s="785" t="s">
        <v>104</v>
      </c>
      <c r="C2" s="785"/>
      <c r="D2" s="785"/>
      <c r="E2" s="785"/>
      <c r="F2" s="785"/>
      <c r="G2" s="785"/>
      <c r="H2" s="785"/>
      <c r="I2" s="785"/>
      <c r="J2" s="785"/>
      <c r="K2" s="785"/>
      <c r="L2" s="785"/>
      <c r="M2" s="785"/>
      <c r="N2" s="785"/>
      <c r="O2" s="785"/>
      <c r="P2" s="785"/>
      <c r="Q2" s="785"/>
      <c r="R2" s="785"/>
      <c r="S2" s="785"/>
      <c r="T2" s="785"/>
      <c r="U2" s="785"/>
      <c r="V2" s="783"/>
    </row>
    <row r="3" spans="1:22" x14ac:dyDescent="0.25">
      <c r="A3" s="784" t="str">
        <f>Debt!B12</f>
        <v>Debt Type2</v>
      </c>
      <c r="B3" s="786" t="str">
        <f>Debt!C10</f>
        <v>West Dunbartonshire</v>
      </c>
      <c r="C3" s="786" t="str">
        <f>Debt!I10</f>
        <v>Scotland</v>
      </c>
      <c r="D3" s="786"/>
      <c r="E3" s="786"/>
      <c r="F3" s="786"/>
      <c r="H3" s="787" t="str">
        <f>B3</f>
        <v>West Dunbartonshire</v>
      </c>
      <c r="I3" s="787" t="str">
        <f>C3</f>
        <v>Scotland</v>
      </c>
      <c r="J3" s="788"/>
      <c r="K3" s="788"/>
      <c r="L3" s="786"/>
      <c r="M3" s="786"/>
      <c r="N3" s="786"/>
      <c r="O3" s="786"/>
      <c r="P3" s="786"/>
      <c r="Q3" s="787"/>
      <c r="R3" s="788"/>
      <c r="S3" s="788"/>
      <c r="T3" s="788"/>
      <c r="U3" s="788"/>
      <c r="V3" s="783"/>
    </row>
    <row r="4" spans="1:22" x14ac:dyDescent="0.25">
      <c r="A4" s="784" t="str">
        <f>Debt!B13</f>
        <v>Bank and Building Society overdrafts</v>
      </c>
      <c r="B4" s="789">
        <f>Debt!H13</f>
        <v>3.9243498817966904E-2</v>
      </c>
      <c r="C4" s="789">
        <f>Debt!N13</f>
        <v>5.8584562280808501E-2</v>
      </c>
      <c r="D4" s="789"/>
      <c r="E4" s="790">
        <f>RANK(B4,$B$4:$B$15,0)</f>
        <v>8</v>
      </c>
      <c r="F4" s="790">
        <v>1</v>
      </c>
      <c r="G4" s="787" t="str">
        <f>INDEX(A$4:A$15,MATCH($F4,$E$4:$E$15,0))</f>
        <v>Council Tax arrears</v>
      </c>
      <c r="H4" s="791">
        <f t="shared" ref="H4:I4" si="0">INDEX(B$4:B$15,MATCH($F4,$E$4:$E$15,0))</f>
        <v>0.25106382978723402</v>
      </c>
      <c r="I4" s="791">
        <f t="shared" si="0"/>
        <v>0.14512590817782822</v>
      </c>
      <c r="J4" s="789"/>
      <c r="K4" s="789"/>
      <c r="L4" s="789"/>
      <c r="M4" s="789"/>
      <c r="N4" s="789"/>
      <c r="O4" s="789"/>
      <c r="P4" s="789"/>
      <c r="Q4" s="789"/>
      <c r="R4" s="789"/>
      <c r="S4" s="789"/>
      <c r="T4" s="789"/>
      <c r="U4" s="789"/>
      <c r="V4" s="783"/>
    </row>
    <row r="5" spans="1:22" x14ac:dyDescent="0.25">
      <c r="A5" s="784" t="str">
        <f>Debt!B14</f>
        <v>Benefit overpayment</v>
      </c>
      <c r="B5" s="789">
        <f>Debt!H14</f>
        <v>7.6122931442080377E-2</v>
      </c>
      <c r="C5" s="789">
        <f>Debt!N14</f>
        <v>4.9727131778045046E-2</v>
      </c>
      <c r="D5" s="783"/>
      <c r="E5" s="790">
        <f t="shared" ref="E5:E15" si="1">RANK(B5,$B$4:$B$15,0)</f>
        <v>5</v>
      </c>
      <c r="F5" s="790">
        <v>2</v>
      </c>
      <c r="G5" s="787" t="str">
        <f t="shared" ref="G5:G15" si="2">INDEX(A$4:A$15,MATCH($F5,$E$4:$E$15,0))</f>
        <v>Rent arrears</v>
      </c>
      <c r="H5" s="791">
        <f t="shared" ref="H5:H15" si="3">INDEX(B$4:B$15,MATCH($F5,$E$4:$E$15,0))</f>
        <v>0.20141843971631207</v>
      </c>
      <c r="I5" s="791">
        <f t="shared" ref="I5:I15" si="4">INDEX(C$4:C$15,MATCH($F5,$E$4:$E$15,0))</f>
        <v>0.10038626697622814</v>
      </c>
      <c r="J5" s="783"/>
      <c r="K5" s="783"/>
      <c r="L5" s="783"/>
      <c r="M5" s="783"/>
      <c r="N5" s="783"/>
      <c r="O5" s="783"/>
      <c r="P5" s="783"/>
      <c r="Q5" s="783"/>
      <c r="R5" s="783"/>
      <c r="S5" s="783"/>
      <c r="T5" s="783"/>
      <c r="U5" s="783"/>
      <c r="V5" s="783"/>
    </row>
    <row r="6" spans="1:22" x14ac:dyDescent="0.25">
      <c r="A6" s="784" t="str">
        <f>Debt!B15</f>
        <v>Catalogue debts</v>
      </c>
      <c r="B6" s="789">
        <f>Debt!H15</f>
        <v>3.7352245862884159E-2</v>
      </c>
      <c r="C6" s="789">
        <f>Debt!N15</f>
        <v>5.7322714679251416E-2</v>
      </c>
      <c r="E6" s="790">
        <f t="shared" si="1"/>
        <v>9</v>
      </c>
      <c r="F6" s="790">
        <v>3</v>
      </c>
      <c r="G6" s="787" t="str">
        <f t="shared" si="2"/>
        <v>Other</v>
      </c>
      <c r="H6" s="791">
        <f t="shared" si="3"/>
        <v>0.15839243498817968</v>
      </c>
      <c r="I6" s="791">
        <f t="shared" si="4"/>
        <v>0.19717617345979205</v>
      </c>
    </row>
    <row r="7" spans="1:22" x14ac:dyDescent="0.25">
      <c r="A7" s="784" t="str">
        <f>Debt!B16</f>
        <v>Council Tax arrears</v>
      </c>
      <c r="B7" s="789">
        <f>Debt!H16</f>
        <v>0.25106382978723402</v>
      </c>
      <c r="C7" s="789">
        <f>Debt!N16</f>
        <v>0.14512590817782822</v>
      </c>
      <c r="E7" s="790">
        <f t="shared" si="1"/>
        <v>1</v>
      </c>
      <c r="F7" s="790">
        <v>4</v>
      </c>
      <c r="G7" s="787" t="str">
        <f t="shared" si="2"/>
        <v>Credit, store and charge card debts</v>
      </c>
      <c r="H7" s="791">
        <f t="shared" si="3"/>
        <v>8.2742316784869971E-2</v>
      </c>
      <c r="I7" s="791">
        <f t="shared" si="4"/>
        <v>0.14588737883718469</v>
      </c>
    </row>
    <row r="8" spans="1:22" x14ac:dyDescent="0.25">
      <c r="A8" s="784" t="str">
        <f>Debt!B17</f>
        <v>Credit, store and charge card debts</v>
      </c>
      <c r="B8" s="789">
        <f>Debt!H17</f>
        <v>8.2742316784869971E-2</v>
      </c>
      <c r="C8" s="789">
        <f>Debt!N17</f>
        <v>0.14588737883718469</v>
      </c>
      <c r="E8" s="790">
        <f t="shared" si="1"/>
        <v>4</v>
      </c>
      <c r="F8" s="790">
        <v>5</v>
      </c>
      <c r="G8" s="787" t="str">
        <f t="shared" si="2"/>
        <v>Benefit overpayment</v>
      </c>
      <c r="H8" s="791">
        <f t="shared" si="3"/>
        <v>7.6122931442080377E-2</v>
      </c>
      <c r="I8" s="791">
        <f t="shared" si="4"/>
        <v>4.9727131778045046E-2</v>
      </c>
    </row>
    <row r="9" spans="1:22" x14ac:dyDescent="0.25">
      <c r="A9" s="784" t="str">
        <f>Debt!B18</f>
        <v>Mortgage arrears</v>
      </c>
      <c r="B9" s="789">
        <f>Debt!H18</f>
        <v>1.3711583924349883E-2</v>
      </c>
      <c r="C9" s="789">
        <f>Debt!N18</f>
        <v>1.1132517705220136E-2</v>
      </c>
      <c r="E9" s="790">
        <f t="shared" si="1"/>
        <v>11</v>
      </c>
      <c r="F9" s="790">
        <v>6</v>
      </c>
      <c r="G9" s="787" t="str">
        <f t="shared" si="2"/>
        <v>Personal Loan</v>
      </c>
      <c r="H9" s="791">
        <f t="shared" si="3"/>
        <v>6.9503546099290783E-2</v>
      </c>
      <c r="I9" s="791">
        <f t="shared" si="4"/>
        <v>9.3533189089064259E-2</v>
      </c>
    </row>
    <row r="10" spans="1:22" x14ac:dyDescent="0.25">
      <c r="A10" s="784" t="str">
        <f>Debt!B19</f>
        <v>High-cost credit</v>
      </c>
      <c r="B10" s="789">
        <f>Debt!H19</f>
        <v>1.6548463356973995E-2</v>
      </c>
      <c r="C10" s="789">
        <f>Debt!N19</f>
        <v>4.420512609783428E-2</v>
      </c>
      <c r="E10" s="790">
        <f t="shared" si="1"/>
        <v>10</v>
      </c>
      <c r="F10" s="790">
        <v>7</v>
      </c>
      <c r="G10" s="787" t="str">
        <f t="shared" si="2"/>
        <v>Utility arrears</v>
      </c>
      <c r="H10" s="791">
        <f t="shared" si="3"/>
        <v>4.7754137115839243E-2</v>
      </c>
      <c r="I10" s="791">
        <f t="shared" si="4"/>
        <v>8.6459477528081002E-2</v>
      </c>
    </row>
    <row r="11" spans="1:22" x14ac:dyDescent="0.25">
      <c r="A11" s="784" t="str">
        <f>Debt!B20</f>
        <v>Rent arrears</v>
      </c>
      <c r="B11" s="789">
        <f>Debt!H20</f>
        <v>0.20141843971631207</v>
      </c>
      <c r="C11" s="789">
        <f>Debt!N20</f>
        <v>0.10038626697622814</v>
      </c>
      <c r="E11" s="790">
        <f t="shared" si="1"/>
        <v>2</v>
      </c>
      <c r="F11" s="790">
        <v>8</v>
      </c>
      <c r="G11" s="787" t="str">
        <f t="shared" si="2"/>
        <v>Bank and Building Society overdrafts</v>
      </c>
      <c r="H11" s="791">
        <f t="shared" si="3"/>
        <v>3.9243498817966904E-2</v>
      </c>
      <c r="I11" s="791">
        <f t="shared" si="4"/>
        <v>5.8584562280808501E-2</v>
      </c>
    </row>
    <row r="12" spans="1:22" x14ac:dyDescent="0.25">
      <c r="A12" s="784" t="str">
        <f>Debt!B21</f>
        <v>Rent-to-Own debts</v>
      </c>
      <c r="B12" s="789">
        <f>Debt!H21</f>
        <v>6.1465721040189127E-3</v>
      </c>
      <c r="C12" s="789">
        <f>Debt!N21</f>
        <v>1.0459553390662263E-2</v>
      </c>
      <c r="E12" s="790">
        <f t="shared" si="1"/>
        <v>12</v>
      </c>
      <c r="F12" s="790">
        <v>9</v>
      </c>
      <c r="G12" s="787" t="str">
        <f t="shared" si="2"/>
        <v>Catalogue debts</v>
      </c>
      <c r="H12" s="791">
        <f t="shared" si="3"/>
        <v>3.7352245862884159E-2</v>
      </c>
      <c r="I12" s="791">
        <f t="shared" si="4"/>
        <v>5.7322714679251416E-2</v>
      </c>
    </row>
    <row r="13" spans="1:22" x14ac:dyDescent="0.25">
      <c r="A13" s="784" t="str">
        <f>Debt!B22</f>
        <v>Personal Loan</v>
      </c>
      <c r="B13" s="789">
        <f>Debt!H22</f>
        <v>6.9503546099290783E-2</v>
      </c>
      <c r="C13" s="789">
        <f>Debt!N22</f>
        <v>9.3533189089064259E-2</v>
      </c>
      <c r="E13" s="790">
        <f t="shared" si="1"/>
        <v>6</v>
      </c>
      <c r="F13" s="790">
        <v>10</v>
      </c>
      <c r="G13" s="787" t="str">
        <f t="shared" si="2"/>
        <v>High-cost credit</v>
      </c>
      <c r="H13" s="791">
        <f t="shared" si="3"/>
        <v>1.6548463356973995E-2</v>
      </c>
      <c r="I13" s="791">
        <f t="shared" si="4"/>
        <v>4.420512609783428E-2</v>
      </c>
    </row>
    <row r="14" spans="1:22" x14ac:dyDescent="0.25">
      <c r="A14" s="784" t="str">
        <f>Debt!B23</f>
        <v>Utility arrears</v>
      </c>
      <c r="B14" s="789">
        <f>Debt!H23</f>
        <v>4.7754137115839243E-2</v>
      </c>
      <c r="C14" s="789">
        <f>Debt!N23</f>
        <v>8.6459477528081002E-2</v>
      </c>
      <c r="E14" s="790">
        <f t="shared" si="1"/>
        <v>7</v>
      </c>
      <c r="F14" s="790">
        <v>11</v>
      </c>
      <c r="G14" s="787" t="str">
        <f t="shared" si="2"/>
        <v>Mortgage arrears</v>
      </c>
      <c r="H14" s="791">
        <f t="shared" si="3"/>
        <v>1.3711583924349883E-2</v>
      </c>
      <c r="I14" s="791">
        <f t="shared" si="4"/>
        <v>1.1132517705220136E-2</v>
      </c>
    </row>
    <row r="15" spans="1:22" x14ac:dyDescent="0.25">
      <c r="A15" s="784" t="str">
        <f>Debt!B24</f>
        <v>Other</v>
      </c>
      <c r="B15" s="789">
        <f>Debt!H24</f>
        <v>0.15839243498817968</v>
      </c>
      <c r="C15" s="789">
        <f>Debt!N24</f>
        <v>0.19717617345979205</v>
      </c>
      <c r="E15" s="790">
        <f t="shared" si="1"/>
        <v>3</v>
      </c>
      <c r="F15" s="790">
        <v>12</v>
      </c>
      <c r="G15" s="787" t="str">
        <f t="shared" si="2"/>
        <v>Rent-to-Own debts</v>
      </c>
      <c r="H15" s="791">
        <f t="shared" si="3"/>
        <v>6.1465721040189127E-3</v>
      </c>
      <c r="I15" s="791">
        <f t="shared" si="4"/>
        <v>1.0459553390662263E-2</v>
      </c>
    </row>
    <row r="16" spans="1:22" x14ac:dyDescent="0.25">
      <c r="A16" s="784"/>
      <c r="B16" s="789"/>
      <c r="C16" s="789"/>
    </row>
    <row r="17" spans="1:3" x14ac:dyDescent="0.25">
      <c r="A17" s="784"/>
    </row>
    <row r="18" spans="1:3" x14ac:dyDescent="0.25">
      <c r="A18" s="784" t="s">
        <v>333</v>
      </c>
      <c r="B18" t="s">
        <v>6</v>
      </c>
      <c r="C18" t="s">
        <v>104</v>
      </c>
    </row>
    <row r="19" spans="1:3" x14ac:dyDescent="0.25">
      <c r="A19" t="s">
        <v>387</v>
      </c>
      <c r="B19" s="792">
        <f>'Welfare Rights Activity'!D47</f>
        <v>2.7579967275503773E-2</v>
      </c>
      <c r="C19" s="792">
        <f>'Welfare Rights Activity'!E47</f>
        <v>9.5958774071060488E-2</v>
      </c>
    </row>
    <row r="20" spans="1:3" x14ac:dyDescent="0.25">
      <c r="A20" t="s">
        <v>388</v>
      </c>
      <c r="B20" s="792">
        <f>'Welfare Rights Activity'!D88</f>
        <v>8.0997194539820794E-3</v>
      </c>
      <c r="C20" s="792">
        <f>'Welfare Rights Activity'!E88</f>
        <v>7.0882981973724404E-2</v>
      </c>
    </row>
    <row r="21" spans="1:3" x14ac:dyDescent="0.25">
      <c r="A21" s="784" t="s">
        <v>389</v>
      </c>
      <c r="B21" s="792">
        <f>'Welfare Rights Activity'!D129</f>
        <v>7.1587194306128362E-3</v>
      </c>
      <c r="C21" s="792">
        <f>'Welfare Rights Activity'!E129</f>
        <v>2.6827012025901945E-2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71A0-663C-40F5-84EC-79BD78CD9033}">
  <dimension ref="A1:K6"/>
  <sheetViews>
    <sheetView workbookViewId="0">
      <selection activeCell="M15" sqref="M14:M15"/>
    </sheetView>
  </sheetViews>
  <sheetFormatPr defaultRowHeight="15" x14ac:dyDescent="0.25"/>
  <cols>
    <col min="1" max="16384" width="9.140625" style="726"/>
  </cols>
  <sheetData>
    <row r="1" spans="1:11" x14ac:dyDescent="0.25">
      <c r="A1" s="297" t="s">
        <v>0</v>
      </c>
    </row>
    <row r="2" spans="1:11" x14ac:dyDescent="0.25">
      <c r="A2" s="700" t="s">
        <v>391</v>
      </c>
    </row>
    <row r="3" spans="1:11" x14ac:dyDescent="0.25">
      <c r="A3"/>
    </row>
    <row r="4" spans="1:11" x14ac:dyDescent="0.25">
      <c r="K4"/>
    </row>
    <row r="6" spans="1:11" x14ac:dyDescent="0.25">
      <c r="K6"/>
    </row>
  </sheetData>
  <hyperlinks>
    <hyperlink ref="A1" location="Contents!A1" display="Return to Contents" xr:uid="{A5B5E72E-7A54-491C-B277-E9216AED046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793" t="s">
        <v>102</v>
      </c>
      <c r="B1" s="793"/>
      <c r="C1" s="793"/>
    </row>
    <row r="2" spans="1:20" x14ac:dyDescent="0.25">
      <c r="A2" s="579" t="s">
        <v>296</v>
      </c>
    </row>
    <row r="3" spans="1:20" s="726" customFormat="1" x14ac:dyDescent="0.25">
      <c r="A3" s="297" t="s">
        <v>0</v>
      </c>
    </row>
    <row r="4" spans="1:20" s="705" customFormat="1" x14ac:dyDescent="0.25">
      <c r="A4" s="706"/>
    </row>
    <row r="5" spans="1:20" s="705" customFormat="1" x14ac:dyDescent="0.25">
      <c r="A5" s="280" t="s">
        <v>311</v>
      </c>
      <c r="C5" s="575" t="s">
        <v>313</v>
      </c>
    </row>
    <row r="6" spans="1:20" s="705" customFormat="1" x14ac:dyDescent="0.25">
      <c r="A6" s="280" t="s">
        <v>312</v>
      </c>
      <c r="C6" s="575" t="s">
        <v>314</v>
      </c>
    </row>
    <row r="8" spans="1:20" x14ac:dyDescent="0.25">
      <c r="A8" s="608" t="s">
        <v>299</v>
      </c>
    </row>
    <row r="10" spans="1:20" x14ac:dyDescent="0.25">
      <c r="B10" s="823" t="s">
        <v>296</v>
      </c>
      <c r="C10" s="840" t="str">
        <f>$A$1</f>
        <v>West Dunbartonshire</v>
      </c>
      <c r="D10" s="807"/>
      <c r="E10" s="807"/>
      <c r="F10" s="807"/>
      <c r="G10" s="807"/>
      <c r="H10" s="807"/>
      <c r="I10" s="807"/>
      <c r="J10" s="807"/>
      <c r="K10" s="807"/>
      <c r="L10" s="840" t="s">
        <v>71</v>
      </c>
      <c r="M10" s="807"/>
      <c r="N10" s="807"/>
      <c r="O10" s="807"/>
      <c r="P10" s="807"/>
      <c r="Q10" s="807"/>
      <c r="R10" s="807"/>
      <c r="S10" s="807"/>
      <c r="T10" s="807"/>
    </row>
    <row r="11" spans="1:20" x14ac:dyDescent="0.25">
      <c r="B11" s="823"/>
      <c r="C11" s="841" t="s">
        <v>297</v>
      </c>
      <c r="D11" s="842"/>
      <c r="E11" s="843"/>
      <c r="F11" s="844" t="s">
        <v>298</v>
      </c>
      <c r="G11" s="842"/>
      <c r="H11" s="842"/>
      <c r="I11" s="845" t="s">
        <v>300</v>
      </c>
      <c r="J11" s="835"/>
      <c r="K11" s="838"/>
      <c r="L11" s="841" t="s">
        <v>297</v>
      </c>
      <c r="M11" s="842"/>
      <c r="N11" s="843"/>
      <c r="O11" s="844" t="s">
        <v>298</v>
      </c>
      <c r="P11" s="842"/>
      <c r="Q11" s="842"/>
      <c r="R11" s="845" t="s">
        <v>300</v>
      </c>
      <c r="S11" s="835"/>
      <c r="T11" s="835"/>
    </row>
    <row r="12" spans="1:20" ht="15.75" thickBot="1" x14ac:dyDescent="0.3">
      <c r="B12" s="579" t="s">
        <v>279</v>
      </c>
      <c r="C12" s="644" t="s">
        <v>5</v>
      </c>
      <c r="D12" s="643" t="s">
        <v>6</v>
      </c>
      <c r="E12" s="642" t="s">
        <v>104</v>
      </c>
      <c r="F12" s="641" t="s">
        <v>5</v>
      </c>
      <c r="G12" s="643" t="s">
        <v>6</v>
      </c>
      <c r="H12" s="643" t="s">
        <v>104</v>
      </c>
      <c r="I12" s="658" t="s">
        <v>5</v>
      </c>
      <c r="J12" s="603" t="s">
        <v>6</v>
      </c>
      <c r="K12" s="606" t="s">
        <v>104</v>
      </c>
      <c r="L12" s="644" t="s">
        <v>5</v>
      </c>
      <c r="M12" s="643" t="s">
        <v>6</v>
      </c>
      <c r="N12" s="642" t="s">
        <v>104</v>
      </c>
      <c r="O12" s="641" t="s">
        <v>5</v>
      </c>
      <c r="P12" s="643" t="s">
        <v>6</v>
      </c>
      <c r="Q12" s="643" t="s">
        <v>104</v>
      </c>
      <c r="R12" s="658" t="s">
        <v>5</v>
      </c>
      <c r="S12" s="603" t="s">
        <v>6</v>
      </c>
      <c r="T12" s="603" t="s">
        <v>104</v>
      </c>
    </row>
    <row r="13" spans="1:20" x14ac:dyDescent="0.25">
      <c r="B13" s="165" t="s">
        <v>113</v>
      </c>
      <c r="C13" s="371"/>
      <c r="D13" s="370"/>
      <c r="E13" s="426"/>
      <c r="F13" s="599"/>
      <c r="G13" s="370"/>
      <c r="H13" s="370"/>
      <c r="I13" s="633"/>
      <c r="J13" s="370"/>
      <c r="K13" s="372"/>
      <c r="L13" s="371"/>
      <c r="M13" s="370"/>
      <c r="N13" s="426"/>
      <c r="O13" s="599"/>
      <c r="P13" s="370"/>
      <c r="Q13" s="370"/>
      <c r="R13" s="633"/>
      <c r="S13" s="370"/>
      <c r="T13" s="370"/>
    </row>
    <row r="14" spans="1:20" x14ac:dyDescent="0.25">
      <c r="B14" s="593" t="s">
        <v>264</v>
      </c>
      <c r="C14" s="611">
        <v>2052149.21</v>
      </c>
      <c r="D14" s="612">
        <v>1922736.0219999999</v>
      </c>
      <c r="E14" s="612">
        <v>1919075.48</v>
      </c>
      <c r="F14" s="620">
        <v>0</v>
      </c>
      <c r="G14" s="612">
        <v>24572.627999999997</v>
      </c>
      <c r="H14" s="612">
        <v>20057.5</v>
      </c>
      <c r="I14" s="634">
        <f>SUM(C14,F14)</f>
        <v>2052149.21</v>
      </c>
      <c r="J14" s="623">
        <f t="shared" ref="J14:K29" si="0">SUM(D14,G14)</f>
        <v>1947308.65</v>
      </c>
      <c r="K14" s="624">
        <f t="shared" si="0"/>
        <v>1939132.98</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4" t="s">
        <v>265</v>
      </c>
      <c r="C15" s="613">
        <v>295121.84999999998</v>
      </c>
      <c r="D15" s="614">
        <v>200484.0888</v>
      </c>
      <c r="E15" s="615">
        <v>161492.47</v>
      </c>
      <c r="F15" s="621">
        <v>0</v>
      </c>
      <c r="G15" s="614">
        <v>0</v>
      </c>
      <c r="H15" s="614">
        <v>5103.18</v>
      </c>
      <c r="I15" s="635">
        <f t="shared" ref="I15:I29" si="3">SUM(C15,F15)</f>
        <v>295121.84999999998</v>
      </c>
      <c r="J15" s="625">
        <f t="shared" si="0"/>
        <v>200484.0888</v>
      </c>
      <c r="K15" s="626">
        <f t="shared" si="0"/>
        <v>166595.65</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3" t="s">
        <v>266</v>
      </c>
      <c r="C16" s="611">
        <v>0</v>
      </c>
      <c r="D16" s="612">
        <v>14406.475200000001</v>
      </c>
      <c r="E16" s="616">
        <v>15208.35</v>
      </c>
      <c r="F16" s="620">
        <v>2029.8</v>
      </c>
      <c r="G16" s="612">
        <v>0</v>
      </c>
      <c r="H16" s="612">
        <v>0</v>
      </c>
      <c r="I16" s="634">
        <f t="shared" si="3"/>
        <v>2029.8</v>
      </c>
      <c r="J16" s="623">
        <f t="shared" si="0"/>
        <v>14406.475200000001</v>
      </c>
      <c r="K16" s="624">
        <f t="shared" si="0"/>
        <v>15208.35</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4" t="s">
        <v>267</v>
      </c>
      <c r="C17" s="613">
        <v>78412.31</v>
      </c>
      <c r="D17" s="614">
        <v>170589.1525</v>
      </c>
      <c r="E17" s="615">
        <v>32242.43</v>
      </c>
      <c r="F17" s="621">
        <v>47098.77</v>
      </c>
      <c r="G17" s="614">
        <v>7474.5342000000001</v>
      </c>
      <c r="H17" s="614">
        <v>3396.19</v>
      </c>
      <c r="I17" s="635">
        <f t="shared" si="3"/>
        <v>125511.07999999999</v>
      </c>
      <c r="J17" s="625">
        <f t="shared" si="0"/>
        <v>178063.68669999999</v>
      </c>
      <c r="K17" s="626">
        <f t="shared" si="0"/>
        <v>35638.620000000003</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3" t="s">
        <v>268</v>
      </c>
      <c r="C18" s="611">
        <v>5590</v>
      </c>
      <c r="D18" s="612">
        <v>207.48</v>
      </c>
      <c r="E18" s="616">
        <v>125.16</v>
      </c>
      <c r="F18" s="620">
        <v>0</v>
      </c>
      <c r="G18" s="612">
        <v>0</v>
      </c>
      <c r="H18" s="612">
        <v>0</v>
      </c>
      <c r="I18" s="634">
        <f t="shared" si="3"/>
        <v>5590</v>
      </c>
      <c r="J18" s="623">
        <f t="shared" si="0"/>
        <v>207.48</v>
      </c>
      <c r="K18" s="624">
        <f t="shared" si="0"/>
        <v>125.16</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4" t="s">
        <v>269</v>
      </c>
      <c r="C19" s="613">
        <v>413129.35</v>
      </c>
      <c r="D19" s="614">
        <v>193838.06505</v>
      </c>
      <c r="E19" s="615">
        <v>271639.99</v>
      </c>
      <c r="F19" s="621">
        <v>66570.52</v>
      </c>
      <c r="G19" s="614">
        <v>327316.84999999998</v>
      </c>
      <c r="H19" s="614">
        <v>3324.75</v>
      </c>
      <c r="I19" s="635">
        <f t="shared" si="3"/>
        <v>479699.87</v>
      </c>
      <c r="J19" s="625">
        <f t="shared" si="0"/>
        <v>521154.91504999995</v>
      </c>
      <c r="K19" s="626">
        <f t="shared" si="0"/>
        <v>274964.74</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3" t="s">
        <v>270</v>
      </c>
      <c r="C20" s="611">
        <v>545790.47</v>
      </c>
      <c r="D20" s="612">
        <v>395551.36319999996</v>
      </c>
      <c r="E20" s="616">
        <v>324477.63</v>
      </c>
      <c r="F20" s="620">
        <v>16209.45</v>
      </c>
      <c r="G20" s="612">
        <v>53681.0602</v>
      </c>
      <c r="H20" s="612">
        <v>72376.350000000006</v>
      </c>
      <c r="I20" s="634">
        <f t="shared" si="3"/>
        <v>561999.91999999993</v>
      </c>
      <c r="J20" s="623">
        <f t="shared" si="0"/>
        <v>449232.42339999997</v>
      </c>
      <c r="K20" s="624">
        <f t="shared" si="0"/>
        <v>396853.98</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4" t="s">
        <v>271</v>
      </c>
      <c r="C21" s="613">
        <v>22298.18</v>
      </c>
      <c r="D21" s="614">
        <v>119023.45325999999</v>
      </c>
      <c r="E21" s="615">
        <v>48908.15</v>
      </c>
      <c r="F21" s="621">
        <v>62096.99</v>
      </c>
      <c r="G21" s="614">
        <v>0</v>
      </c>
      <c r="H21" s="614">
        <v>520</v>
      </c>
      <c r="I21" s="635">
        <f t="shared" si="3"/>
        <v>84395.17</v>
      </c>
      <c r="J21" s="625">
        <f t="shared" si="0"/>
        <v>119023.45325999999</v>
      </c>
      <c r="K21" s="626">
        <f t="shared" si="0"/>
        <v>49428.15</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3" t="s">
        <v>272</v>
      </c>
      <c r="C22" s="611">
        <v>3844</v>
      </c>
      <c r="D22" s="612">
        <v>8485.7250000000004</v>
      </c>
      <c r="E22" s="616">
        <v>12946.42</v>
      </c>
      <c r="F22" s="620">
        <v>0</v>
      </c>
      <c r="G22" s="612">
        <v>0</v>
      </c>
      <c r="H22" s="612">
        <v>0</v>
      </c>
      <c r="I22" s="634">
        <f t="shared" si="3"/>
        <v>3844</v>
      </c>
      <c r="J22" s="623">
        <f t="shared" si="0"/>
        <v>8485.7250000000004</v>
      </c>
      <c r="K22" s="624">
        <f t="shared" si="0"/>
        <v>12946.42</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4" t="s">
        <v>273</v>
      </c>
      <c r="C23" s="613">
        <v>0</v>
      </c>
      <c r="D23" s="614">
        <v>9998.56</v>
      </c>
      <c r="E23" s="615">
        <v>0</v>
      </c>
      <c r="F23" s="621">
        <v>0</v>
      </c>
      <c r="G23" s="614">
        <v>0</v>
      </c>
      <c r="H23" s="614">
        <v>0</v>
      </c>
      <c r="I23" s="635">
        <f t="shared" si="3"/>
        <v>0</v>
      </c>
      <c r="J23" s="625">
        <f t="shared" si="0"/>
        <v>9998.56</v>
      </c>
      <c r="K23" s="626">
        <f t="shared" si="0"/>
        <v>0</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3" t="s">
        <v>274</v>
      </c>
      <c r="C24" s="611">
        <v>481648.56</v>
      </c>
      <c r="D24" s="612">
        <v>298152.73965</v>
      </c>
      <c r="E24" s="616">
        <v>410918.2</v>
      </c>
      <c r="F24" s="620">
        <v>53227.26</v>
      </c>
      <c r="G24" s="612">
        <v>0</v>
      </c>
      <c r="H24" s="612">
        <v>521.04</v>
      </c>
      <c r="I24" s="634">
        <f t="shared" si="3"/>
        <v>534875.81999999995</v>
      </c>
      <c r="J24" s="623">
        <f t="shared" si="0"/>
        <v>298152.73965</v>
      </c>
      <c r="K24" s="624">
        <f t="shared" si="0"/>
        <v>411439.24</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4" t="s">
        <v>275</v>
      </c>
      <c r="C25" s="613">
        <v>5783240.7000000002</v>
      </c>
      <c r="D25" s="614">
        <v>4198877.0270600002</v>
      </c>
      <c r="E25" s="615">
        <v>3877922.9</v>
      </c>
      <c r="F25" s="621">
        <v>693748.33000000007</v>
      </c>
      <c r="G25" s="614">
        <v>365126.25180000003</v>
      </c>
      <c r="H25" s="614">
        <v>1091981.02</v>
      </c>
      <c r="I25" s="635">
        <f t="shared" si="3"/>
        <v>6476989.0300000003</v>
      </c>
      <c r="J25" s="625">
        <f t="shared" si="0"/>
        <v>4564003.27886</v>
      </c>
      <c r="K25" s="626">
        <f t="shared" si="0"/>
        <v>4969903.92</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3" t="s">
        <v>276</v>
      </c>
      <c r="C26" s="611">
        <v>30170.989999999998</v>
      </c>
      <c r="D26" s="612">
        <v>31476.995000000003</v>
      </c>
      <c r="E26" s="616">
        <v>22107</v>
      </c>
      <c r="F26" s="620">
        <v>0</v>
      </c>
      <c r="G26" s="612">
        <v>18130.8</v>
      </c>
      <c r="H26" s="612">
        <v>359.24</v>
      </c>
      <c r="I26" s="634">
        <f t="shared" si="3"/>
        <v>30170.989999999998</v>
      </c>
      <c r="J26" s="623">
        <f t="shared" si="0"/>
        <v>49607.794999999998</v>
      </c>
      <c r="K26" s="624">
        <f t="shared" si="0"/>
        <v>22466.240000000002</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4" t="s">
        <v>277</v>
      </c>
      <c r="C27" s="613">
        <v>1300</v>
      </c>
      <c r="D27" s="614">
        <v>600</v>
      </c>
      <c r="E27" s="615">
        <v>5970.97</v>
      </c>
      <c r="F27" s="621">
        <v>0</v>
      </c>
      <c r="G27" s="614">
        <v>0</v>
      </c>
      <c r="H27" s="614">
        <v>0</v>
      </c>
      <c r="I27" s="635">
        <f t="shared" si="3"/>
        <v>1300</v>
      </c>
      <c r="J27" s="625">
        <f t="shared" si="0"/>
        <v>600</v>
      </c>
      <c r="K27" s="626">
        <f t="shared" si="0"/>
        <v>5970.97</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3" t="s">
        <v>278</v>
      </c>
      <c r="C28" s="611">
        <v>41423.32</v>
      </c>
      <c r="D28" s="612">
        <v>228042.52658000001</v>
      </c>
      <c r="E28" s="616">
        <v>1322739.18</v>
      </c>
      <c r="F28" s="620">
        <v>28125.379999999997</v>
      </c>
      <c r="G28" s="612">
        <v>13009.288599999998</v>
      </c>
      <c r="H28" s="612">
        <v>71011.64</v>
      </c>
      <c r="I28" s="634">
        <f t="shared" si="3"/>
        <v>69548.7</v>
      </c>
      <c r="J28" s="623">
        <f t="shared" si="0"/>
        <v>241051.81518000001</v>
      </c>
      <c r="K28" s="624">
        <f t="shared" si="0"/>
        <v>1393750.8199999998</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4" t="s">
        <v>46</v>
      </c>
      <c r="C29" s="613">
        <v>6552273.9500000002</v>
      </c>
      <c r="D29" s="614">
        <v>6408063.5609799996</v>
      </c>
      <c r="E29" s="615">
        <v>4252109.2300000004</v>
      </c>
      <c r="F29" s="621">
        <v>964870.73</v>
      </c>
      <c r="G29" s="614">
        <v>439835.51679999998</v>
      </c>
      <c r="H29" s="614">
        <v>368215.66</v>
      </c>
      <c r="I29" s="635">
        <f t="shared" si="3"/>
        <v>7517144.6799999997</v>
      </c>
      <c r="J29" s="625">
        <f t="shared" si="0"/>
        <v>6847899.0777799999</v>
      </c>
      <c r="K29" s="626">
        <f t="shared" si="0"/>
        <v>4620324.8900000006</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5" t="s">
        <v>151</v>
      </c>
      <c r="C30" s="617">
        <f t="shared" ref="C30:I30" si="5">SUM(C14:C29)</f>
        <v>16306392.890000001</v>
      </c>
      <c r="D30" s="618">
        <f t="shared" si="5"/>
        <v>14200533.234280001</v>
      </c>
      <c r="E30" s="619">
        <f t="shared" si="5"/>
        <v>12677883.560000001</v>
      </c>
      <c r="F30" s="622">
        <f t="shared" si="5"/>
        <v>1933977.23</v>
      </c>
      <c r="G30" s="618">
        <f t="shared" si="5"/>
        <v>1249146.9295999999</v>
      </c>
      <c r="H30" s="618">
        <f t="shared" si="5"/>
        <v>1636866.5699999998</v>
      </c>
      <c r="I30" s="636">
        <f t="shared" si="5"/>
        <v>18240370.119999997</v>
      </c>
      <c r="J30" s="627">
        <f t="shared" ref="J30:K30" si="6">SUM(J14:J29)</f>
        <v>15449680.163880002</v>
      </c>
      <c r="K30" s="628">
        <f t="shared" si="6"/>
        <v>14314750.130000001</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3" t="s">
        <v>114</v>
      </c>
      <c r="C31" s="589"/>
      <c r="D31" s="590"/>
      <c r="E31" s="591"/>
      <c r="F31" s="600"/>
      <c r="G31" s="590"/>
      <c r="H31" s="590"/>
      <c r="I31" s="637"/>
      <c r="J31" s="629"/>
      <c r="K31" s="630"/>
      <c r="L31" s="589"/>
      <c r="M31" s="590"/>
      <c r="N31" s="591"/>
      <c r="O31" s="600"/>
      <c r="P31" s="590"/>
      <c r="Q31" s="590"/>
      <c r="R31" s="637"/>
      <c r="S31" s="629"/>
      <c r="T31" s="629"/>
    </row>
    <row r="32" spans="2:20" x14ac:dyDescent="0.25">
      <c r="B32" s="593" t="s">
        <v>264</v>
      </c>
      <c r="C32" s="250">
        <f>IFERROR(C14/C$30,"-")</f>
        <v>0.12584936618683421</v>
      </c>
      <c r="D32" s="379">
        <f t="shared" ref="D32:H32" si="10">IFERROR(D14/D$30,"-")</f>
        <v>0.13539886075253335</v>
      </c>
      <c r="E32" s="379">
        <f t="shared" si="10"/>
        <v>0.15137191242668266</v>
      </c>
      <c r="F32" s="533">
        <f t="shared" si="10"/>
        <v>0</v>
      </c>
      <c r="G32" s="379">
        <f t="shared" si="10"/>
        <v>1.9671527358169634E-2</v>
      </c>
      <c r="H32" s="379">
        <f t="shared" si="10"/>
        <v>1.2253594989113867E-2</v>
      </c>
      <c r="I32" s="638">
        <f t="shared" ref="I32:K32" si="11">IFERROR(I14/I$30,"-")</f>
        <v>0.11250589744063813</v>
      </c>
      <c r="J32" s="535">
        <f t="shared" si="11"/>
        <v>0.12604200406378877</v>
      </c>
      <c r="K32" s="631">
        <f t="shared" si="11"/>
        <v>0.13546397683436195</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8">
        <f t="shared" si="12"/>
        <v>8.5339858231630913E-2</v>
      </c>
      <c r="S32" s="535">
        <f t="shared" si="12"/>
        <v>0.11799858178130367</v>
      </c>
      <c r="T32" s="535">
        <f t="shared" si="12"/>
        <v>0.11857743644345359</v>
      </c>
    </row>
    <row r="33" spans="2:20" x14ac:dyDescent="0.25">
      <c r="B33" s="594" t="s">
        <v>265</v>
      </c>
      <c r="C33" s="381">
        <f t="shared" ref="C33:K33" si="13">IFERROR(C15/C$30,"-")</f>
        <v>1.8098536689925171E-2</v>
      </c>
      <c r="D33" s="580">
        <f t="shared" si="13"/>
        <v>1.4118067645236914E-2</v>
      </c>
      <c r="E33" s="491">
        <f t="shared" si="13"/>
        <v>1.2738125353156342E-2</v>
      </c>
      <c r="F33" s="534">
        <f t="shared" si="13"/>
        <v>0</v>
      </c>
      <c r="G33" s="609">
        <f t="shared" si="13"/>
        <v>0</v>
      </c>
      <c r="H33" s="609">
        <f t="shared" si="13"/>
        <v>3.1176517949169191E-3</v>
      </c>
      <c r="I33" s="639">
        <f t="shared" si="13"/>
        <v>1.6179597675839267E-2</v>
      </c>
      <c r="J33" s="39">
        <f t="shared" si="13"/>
        <v>1.2976585060234077E-2</v>
      </c>
      <c r="K33" s="632">
        <f t="shared" si="13"/>
        <v>1.1638041075607652E-2</v>
      </c>
      <c r="L33" s="381">
        <f t="shared" ref="L33:T33" si="14">IFERROR(L15/L$30,"-")</f>
        <v>1.5396967207595792E-2</v>
      </c>
      <c r="M33" s="609">
        <f t="shared" si="14"/>
        <v>1.8847095842322872E-2</v>
      </c>
      <c r="N33" s="491">
        <f t="shared" si="14"/>
        <v>1.7402149974608958E-2</v>
      </c>
      <c r="O33" s="534">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3" t="s">
        <v>266</v>
      </c>
      <c r="C34" s="250">
        <f t="shared" ref="C34:K34" si="15">IFERROR(C16/C$30,"-")</f>
        <v>0</v>
      </c>
      <c r="D34" s="379">
        <f t="shared" si="15"/>
        <v>1.0145024107420738E-3</v>
      </c>
      <c r="E34" s="490">
        <f t="shared" si="15"/>
        <v>1.1995969144237826E-3</v>
      </c>
      <c r="F34" s="533">
        <f t="shared" si="15"/>
        <v>1.0495470000957559E-3</v>
      </c>
      <c r="G34" s="379">
        <f t="shared" si="15"/>
        <v>0</v>
      </c>
      <c r="H34" s="379">
        <f t="shared" si="15"/>
        <v>0</v>
      </c>
      <c r="I34" s="638">
        <f t="shared" si="15"/>
        <v>1.1128063666725641E-4</v>
      </c>
      <c r="J34" s="535">
        <f t="shared" si="15"/>
        <v>9.3247724530123779E-4</v>
      </c>
      <c r="K34" s="631">
        <f t="shared" si="15"/>
        <v>1.062425111293228E-3</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8">
        <f t="shared" si="16"/>
        <v>9.994828556305806E-4</v>
      </c>
      <c r="S34" s="535">
        <f t="shared" si="16"/>
        <v>3.5274973824277289E-3</v>
      </c>
      <c r="T34" s="535">
        <f t="shared" si="16"/>
        <v>3.7795367238776666E-3</v>
      </c>
    </row>
    <row r="35" spans="2:20" x14ac:dyDescent="0.25">
      <c r="B35" s="594" t="s">
        <v>267</v>
      </c>
      <c r="C35" s="381">
        <f t="shared" ref="C35:K35" si="17">IFERROR(C17/C$30,"-")</f>
        <v>4.8086851904621314E-3</v>
      </c>
      <c r="D35" s="580">
        <f t="shared" si="17"/>
        <v>1.2012869494801704E-2</v>
      </c>
      <c r="E35" s="491">
        <f t="shared" si="17"/>
        <v>2.5432028814121716E-3</v>
      </c>
      <c r="F35" s="534">
        <f t="shared" si="17"/>
        <v>2.4353321884766965E-2</v>
      </c>
      <c r="G35" s="609">
        <f t="shared" si="17"/>
        <v>5.9837109813762942E-3</v>
      </c>
      <c r="H35" s="609">
        <f t="shared" si="17"/>
        <v>2.0748117545097157E-3</v>
      </c>
      <c r="I35" s="639">
        <f t="shared" si="17"/>
        <v>6.8809502863311422E-3</v>
      </c>
      <c r="J35" s="39">
        <f t="shared" si="17"/>
        <v>1.1525396306669006E-2</v>
      </c>
      <c r="K35" s="632">
        <f t="shared" si="17"/>
        <v>2.4896431775858039E-3</v>
      </c>
      <c r="L35" s="381">
        <f t="shared" ref="L35:T35" si="18">IFERROR(L17/L$30,"-")</f>
        <v>1.5001034384353861E-2</v>
      </c>
      <c r="M35" s="609">
        <f t="shared" si="18"/>
        <v>1.4313665252243746E-2</v>
      </c>
      <c r="N35" s="491">
        <f t="shared" si="18"/>
        <v>5.8651137600793666E-3</v>
      </c>
      <c r="O35" s="534">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3" t="s">
        <v>268</v>
      </c>
      <c r="C36" s="250">
        <f t="shared" ref="C36:K36" si="19">IFERROR(C18/C$30,"-")</f>
        <v>3.4281033443197011E-4</v>
      </c>
      <c r="D36" s="379">
        <f t="shared" si="19"/>
        <v>1.4610718948155025E-5</v>
      </c>
      <c r="E36" s="490">
        <f t="shared" si="19"/>
        <v>9.8723102643798056E-6</v>
      </c>
      <c r="F36" s="533">
        <f t="shared" si="19"/>
        <v>0</v>
      </c>
      <c r="G36" s="379">
        <f t="shared" si="19"/>
        <v>0</v>
      </c>
      <c r="H36" s="379">
        <f t="shared" si="19"/>
        <v>0</v>
      </c>
      <c r="I36" s="638">
        <f t="shared" si="19"/>
        <v>3.0646307959895724E-4</v>
      </c>
      <c r="J36" s="535">
        <f t="shared" si="19"/>
        <v>1.3429404220617463E-5</v>
      </c>
      <c r="K36" s="631">
        <f t="shared" si="19"/>
        <v>8.7434289011931215E-6</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8">
        <f t="shared" si="20"/>
        <v>5.3796484887003241E-5</v>
      </c>
      <c r="S36" s="535">
        <f t="shared" si="20"/>
        <v>1.0829711858438433E-5</v>
      </c>
      <c r="T36" s="535">
        <f t="shared" si="20"/>
        <v>2.4120940314057368E-5</v>
      </c>
    </row>
    <row r="37" spans="2:20" x14ac:dyDescent="0.25">
      <c r="B37" s="594" t="s">
        <v>269</v>
      </c>
      <c r="C37" s="381">
        <f t="shared" ref="C37:K37" si="21">IFERROR(C19/C$30,"-")</f>
        <v>2.5335422296451238E-2</v>
      </c>
      <c r="D37" s="580">
        <f t="shared" si="21"/>
        <v>1.3650055378348475E-2</v>
      </c>
      <c r="E37" s="491">
        <f t="shared" si="21"/>
        <v>2.1426288442737518E-2</v>
      </c>
      <c r="F37" s="534">
        <f t="shared" si="21"/>
        <v>3.4421563484488389E-2</v>
      </c>
      <c r="G37" s="609">
        <f t="shared" si="21"/>
        <v>0.26203230560300295</v>
      </c>
      <c r="H37" s="609">
        <f t="shared" si="21"/>
        <v>2.0311673907543975E-3</v>
      </c>
      <c r="I37" s="639">
        <f t="shared" si="21"/>
        <v>2.6298801331559825E-2</v>
      </c>
      <c r="J37" s="39">
        <f t="shared" si="21"/>
        <v>3.3732408018931972E-2</v>
      </c>
      <c r="K37" s="632">
        <f t="shared" si="21"/>
        <v>1.9208490368528702E-2</v>
      </c>
      <c r="L37" s="381">
        <f t="shared" ref="L37:T37" si="22">IFERROR(L19/L$30,"-")</f>
        <v>1.4723108541430266E-2</v>
      </c>
      <c r="M37" s="609">
        <f t="shared" si="22"/>
        <v>2.1356333327430616E-2</v>
      </c>
      <c r="N37" s="491">
        <f t="shared" si="22"/>
        <v>4.4999950278029499E-2</v>
      </c>
      <c r="O37" s="534">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3" t="s">
        <v>270</v>
      </c>
      <c r="C38" s="250">
        <f t="shared" ref="C38:K38" si="23">IFERROR(C20/C$30,"-")</f>
        <v>3.3470950545703426E-2</v>
      </c>
      <c r="D38" s="379">
        <f t="shared" si="23"/>
        <v>2.7854683811812178E-2</v>
      </c>
      <c r="E38" s="490">
        <f t="shared" si="23"/>
        <v>2.5593990389985881E-2</v>
      </c>
      <c r="F38" s="533">
        <f t="shared" si="23"/>
        <v>8.3814068483112399E-3</v>
      </c>
      <c r="G38" s="379">
        <f t="shared" si="23"/>
        <v>4.2974176158115905E-2</v>
      </c>
      <c r="H38" s="379">
        <f t="shared" si="23"/>
        <v>4.4216401829258456E-2</v>
      </c>
      <c r="I38" s="638">
        <f t="shared" si="23"/>
        <v>3.0810773920852873E-2</v>
      </c>
      <c r="J38" s="535">
        <f t="shared" si="23"/>
        <v>2.9077134195325673E-2</v>
      </c>
      <c r="K38" s="631">
        <f t="shared" si="23"/>
        <v>2.7723430475275781E-2</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8">
        <f t="shared" si="24"/>
        <v>3.0214636125542628E-2</v>
      </c>
      <c r="S38" s="535">
        <f t="shared" si="24"/>
        <v>3.3234329778439459E-2</v>
      </c>
      <c r="T38" s="535">
        <f t="shared" si="24"/>
        <v>3.5956123396022339E-2</v>
      </c>
    </row>
    <row r="39" spans="2:20" x14ac:dyDescent="0.25">
      <c r="B39" s="594" t="s">
        <v>271</v>
      </c>
      <c r="C39" s="381">
        <f t="shared" ref="C39:K39" si="25">IFERROR(C21/C$30,"-")</f>
        <v>1.3674501865875255E-3</v>
      </c>
      <c r="D39" s="580">
        <f t="shared" si="25"/>
        <v>8.381618584059794E-3</v>
      </c>
      <c r="E39" s="491">
        <f t="shared" si="25"/>
        <v>3.857753525541924E-3</v>
      </c>
      <c r="F39" s="534">
        <f t="shared" si="25"/>
        <v>3.2108439042997421E-2</v>
      </c>
      <c r="G39" s="609">
        <f t="shared" si="25"/>
        <v>0</v>
      </c>
      <c r="H39" s="609">
        <f t="shared" si="25"/>
        <v>3.1768013931642578E-4</v>
      </c>
      <c r="I39" s="639">
        <f t="shared" si="25"/>
        <v>4.6268342936453535E-3</v>
      </c>
      <c r="J39" s="39">
        <f t="shared" si="25"/>
        <v>7.7039428646727848E-3</v>
      </c>
      <c r="K39" s="632">
        <f t="shared" si="25"/>
        <v>3.4529523429411057E-3</v>
      </c>
      <c r="L39" s="381">
        <f t="shared" ref="L39:T39" si="26">IFERROR(L21/L$30,"-")</f>
        <v>4.2467205284456013E-3</v>
      </c>
      <c r="M39" s="609">
        <f t="shared" si="26"/>
        <v>5.8805342564568382E-3</v>
      </c>
      <c r="N39" s="491">
        <f t="shared" si="26"/>
        <v>4.9214907393489013E-3</v>
      </c>
      <c r="O39" s="534">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3" t="s">
        <v>272</v>
      </c>
      <c r="C40" s="250">
        <f t="shared" ref="C40:K40" si="27">IFERROR(C22/C$30,"-")</f>
        <v>2.3573576485804888E-4</v>
      </c>
      <c r="D40" s="379">
        <f t="shared" si="27"/>
        <v>5.9756382806214008E-4</v>
      </c>
      <c r="E40" s="490">
        <f t="shared" si="27"/>
        <v>1.0211814881189837E-3</v>
      </c>
      <c r="F40" s="533">
        <f t="shared" si="27"/>
        <v>0</v>
      </c>
      <c r="G40" s="379">
        <f t="shared" si="27"/>
        <v>0</v>
      </c>
      <c r="H40" s="379">
        <f t="shared" si="27"/>
        <v>0</v>
      </c>
      <c r="I40" s="638">
        <f t="shared" si="27"/>
        <v>2.1074133774210939E-4</v>
      </c>
      <c r="J40" s="535">
        <f t="shared" si="27"/>
        <v>5.4924923428763804E-4</v>
      </c>
      <c r="K40" s="631">
        <f t="shared" si="27"/>
        <v>9.0441117605452744E-4</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8">
        <f t="shared" si="28"/>
        <v>2.199574174453497E-4</v>
      </c>
      <c r="S40" s="535">
        <f t="shared" si="28"/>
        <v>2.113947227034621E-4</v>
      </c>
      <c r="T40" s="535">
        <f t="shared" si="28"/>
        <v>4.1259639564493656E-4</v>
      </c>
    </row>
    <row r="41" spans="2:20" x14ac:dyDescent="0.25">
      <c r="B41" s="594" t="s">
        <v>273</v>
      </c>
      <c r="C41" s="381">
        <f t="shared" ref="C41:K41" si="29">IFERROR(C23/C$30,"-")</f>
        <v>0</v>
      </c>
      <c r="D41" s="580">
        <f t="shared" si="29"/>
        <v>7.0409750359680411E-4</v>
      </c>
      <c r="E41" s="491">
        <f t="shared" si="29"/>
        <v>0</v>
      </c>
      <c r="F41" s="534">
        <f t="shared" si="29"/>
        <v>0</v>
      </c>
      <c r="G41" s="609">
        <f t="shared" si="29"/>
        <v>0</v>
      </c>
      <c r="H41" s="609">
        <f t="shared" si="29"/>
        <v>0</v>
      </c>
      <c r="I41" s="639">
        <f t="shared" si="29"/>
        <v>0</v>
      </c>
      <c r="J41" s="39">
        <f t="shared" si="29"/>
        <v>6.471693843459463E-4</v>
      </c>
      <c r="K41" s="632">
        <f t="shared" si="29"/>
        <v>0</v>
      </c>
      <c r="L41" s="381">
        <f t="shared" ref="L41:T41" si="30">IFERROR(L23/L$30,"-")</f>
        <v>1.0109952618511542E-4</v>
      </c>
      <c r="M41" s="609">
        <f t="shared" si="30"/>
        <v>5.4995927678432727E-4</v>
      </c>
      <c r="N41" s="491">
        <f t="shared" si="30"/>
        <v>5.7862229628270387E-4</v>
      </c>
      <c r="O41" s="534">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3" t="s">
        <v>274</v>
      </c>
      <c r="C42" s="250">
        <f t="shared" ref="C42:K42" si="31">IFERROR(C24/C$30,"-")</f>
        <v>2.9537406785738251E-2</v>
      </c>
      <c r="D42" s="379">
        <f t="shared" si="31"/>
        <v>2.0995883375017291E-2</v>
      </c>
      <c r="E42" s="490">
        <f t="shared" si="31"/>
        <v>3.241220808309743E-2</v>
      </c>
      <c r="F42" s="533">
        <f t="shared" si="31"/>
        <v>2.7522175118887E-2</v>
      </c>
      <c r="G42" s="379">
        <f t="shared" si="31"/>
        <v>0</v>
      </c>
      <c r="H42" s="379">
        <f t="shared" si="31"/>
        <v>3.1831549959505863E-4</v>
      </c>
      <c r="I42" s="638">
        <f t="shared" si="31"/>
        <v>2.9323737209341234E-2</v>
      </c>
      <c r="J42" s="535">
        <f t="shared" si="31"/>
        <v>1.9298311452883989E-2</v>
      </c>
      <c r="K42" s="631">
        <f t="shared" si="31"/>
        <v>2.8742327757278148E-2</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8">
        <f t="shared" si="32"/>
        <v>2.6461252847881492E-2</v>
      </c>
      <c r="S42" s="535">
        <f t="shared" si="32"/>
        <v>2.652881540911679E-2</v>
      </c>
      <c r="T42" s="535">
        <f t="shared" si="32"/>
        <v>2.2308064748461112E-2</v>
      </c>
    </row>
    <row r="43" spans="2:20" x14ac:dyDescent="0.25">
      <c r="B43" s="594" t="s">
        <v>275</v>
      </c>
      <c r="C43" s="381">
        <f t="shared" ref="C43:K43" si="33">IFERROR(C25/C$30,"-")</f>
        <v>0.35466094426969252</v>
      </c>
      <c r="D43" s="580">
        <f t="shared" si="33"/>
        <v>0.29568446182879504</v>
      </c>
      <c r="E43" s="491">
        <f t="shared" si="33"/>
        <v>0.30588093680204143</v>
      </c>
      <c r="F43" s="534">
        <f t="shared" si="33"/>
        <v>0.35871587278201827</v>
      </c>
      <c r="G43" s="609">
        <f t="shared" si="33"/>
        <v>0.29230048375247597</v>
      </c>
      <c r="H43" s="609">
        <f t="shared" si="33"/>
        <v>0.66711669723940914</v>
      </c>
      <c r="I43" s="639">
        <f t="shared" si="33"/>
        <v>0.35509087739936723</v>
      </c>
      <c r="J43" s="39">
        <f t="shared" si="33"/>
        <v>0.29541085837687692</v>
      </c>
      <c r="K43" s="632">
        <f t="shared" si="33"/>
        <v>0.34718761241835239</v>
      </c>
      <c r="L43" s="381">
        <f t="shared" ref="L43:T43" si="34">IFERROR(L25/L$30,"-")</f>
        <v>0.33438855876577428</v>
      </c>
      <c r="M43" s="609">
        <f t="shared" si="34"/>
        <v>0.29818573807476428</v>
      </c>
      <c r="N43" s="491">
        <f t="shared" si="34"/>
        <v>0.22944025884615096</v>
      </c>
      <c r="O43" s="534">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3" t="s">
        <v>276</v>
      </c>
      <c r="C44" s="250">
        <f t="shared" ref="C44:K44" si="35">IFERROR(C26/C$30,"-")</f>
        <v>1.8502553080578937E-3</v>
      </c>
      <c r="D44" s="379">
        <f t="shared" si="35"/>
        <v>2.2166065513663053E-3</v>
      </c>
      <c r="E44" s="490">
        <f t="shared" si="35"/>
        <v>1.7437453101202011E-3</v>
      </c>
      <c r="F44" s="533">
        <f t="shared" si="35"/>
        <v>0</v>
      </c>
      <c r="G44" s="379">
        <f t="shared" si="35"/>
        <v>1.4514545543337979E-2</v>
      </c>
      <c r="H44" s="379">
        <f t="shared" si="35"/>
        <v>2.194681024000631E-4</v>
      </c>
      <c r="I44" s="638">
        <f t="shared" si="35"/>
        <v>1.654077729865714E-3</v>
      </c>
      <c r="J44" s="535">
        <f t="shared" si="35"/>
        <v>3.2109269883773177E-3</v>
      </c>
      <c r="K44" s="631">
        <f t="shared" si="35"/>
        <v>1.5694468849244245E-3</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8">
        <f t="shared" si="36"/>
        <v>5.2386049127362763E-3</v>
      </c>
      <c r="S44" s="535">
        <f t="shared" si="36"/>
        <v>3.2995013166403474E-3</v>
      </c>
      <c r="T44" s="535">
        <f t="shared" si="36"/>
        <v>3.3707820636321964E-3</v>
      </c>
    </row>
    <row r="45" spans="2:20" x14ac:dyDescent="0.25">
      <c r="B45" s="594" t="s">
        <v>277</v>
      </c>
      <c r="C45" s="381">
        <f t="shared" ref="C45:K45" si="37">IFERROR(C27/C$30,"-")</f>
        <v>7.9723333588830261E-5</v>
      </c>
      <c r="D45" s="580">
        <f t="shared" si="37"/>
        <v>4.2251934494375436E-5</v>
      </c>
      <c r="E45" s="491">
        <f t="shared" si="37"/>
        <v>4.7097529897174731E-4</v>
      </c>
      <c r="F45" s="534">
        <f t="shared" si="37"/>
        <v>0</v>
      </c>
      <c r="G45" s="609">
        <f t="shared" si="37"/>
        <v>0</v>
      </c>
      <c r="H45" s="609">
        <f t="shared" si="37"/>
        <v>0</v>
      </c>
      <c r="I45" s="639">
        <f t="shared" si="37"/>
        <v>7.1270483627664473E-5</v>
      </c>
      <c r="J45" s="39">
        <f t="shared" si="37"/>
        <v>3.8835755409535756E-5</v>
      </c>
      <c r="K45" s="632">
        <f t="shared" si="37"/>
        <v>4.171200996017665E-4</v>
      </c>
      <c r="L45" s="381">
        <f t="shared" ref="L45:T45" si="38">IFERROR(L27/L$30,"-")</f>
        <v>2.1328153222650371E-4</v>
      </c>
      <c r="M45" s="609">
        <f t="shared" si="38"/>
        <v>3.2943835352616455E-4</v>
      </c>
      <c r="N45" s="491">
        <f t="shared" si="38"/>
        <v>1.1770875578497632E-3</v>
      </c>
      <c r="O45" s="534">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3" t="s">
        <v>278</v>
      </c>
      <c r="C46" s="250">
        <f t="shared" ref="C46:K46" si="39">IFERROR(C28/C$30,"-")</f>
        <v>2.5403116605514343E-3</v>
      </c>
      <c r="D46" s="379">
        <f t="shared" si="39"/>
        <v>1.6058729824983384E-2</v>
      </c>
      <c r="E46" s="490">
        <f t="shared" si="39"/>
        <v>0.10433438465812821</v>
      </c>
      <c r="F46" s="533">
        <f t="shared" si="39"/>
        <v>1.4542766876319427E-2</v>
      </c>
      <c r="G46" s="379">
        <f t="shared" si="39"/>
        <v>1.0414538347515143E-2</v>
      </c>
      <c r="H46" s="379">
        <f t="shared" si="39"/>
        <v>4.3382668631322834E-2</v>
      </c>
      <c r="I46" s="638">
        <f t="shared" si="39"/>
        <v>3.8128996035964213E-3</v>
      </c>
      <c r="J46" s="535">
        <f t="shared" si="39"/>
        <v>1.560238222559183E-2</v>
      </c>
      <c r="K46" s="631">
        <f t="shared" si="39"/>
        <v>9.7364662836765828E-2</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8">
        <f t="shared" si="40"/>
        <v>1.2844127128880285E-2</v>
      </c>
      <c r="S46" s="535">
        <f t="shared" si="40"/>
        <v>6.6701268135283542E-2</v>
      </c>
      <c r="T46" s="535">
        <f t="shared" si="40"/>
        <v>0.14054804669982701</v>
      </c>
    </row>
    <row r="47" spans="2:20" ht="15.75" thickBot="1" x14ac:dyDescent="0.3">
      <c r="B47" s="596" t="s">
        <v>46</v>
      </c>
      <c r="C47" s="597">
        <f t="shared" ref="C47:K47" si="41">IFERROR(C29/C$30,"-")</f>
        <v>0.40182240144711734</v>
      </c>
      <c r="D47" s="408">
        <f t="shared" si="41"/>
        <v>0.45125513635720194</v>
      </c>
      <c r="E47" s="598">
        <f t="shared" si="41"/>
        <v>0.33539582611531732</v>
      </c>
      <c r="F47" s="601">
        <f t="shared" si="41"/>
        <v>0.49890490696211559</v>
      </c>
      <c r="G47" s="408">
        <f t="shared" si="41"/>
        <v>0.35210871225600621</v>
      </c>
      <c r="H47" s="408">
        <f t="shared" si="41"/>
        <v>0.2249515426294032</v>
      </c>
      <c r="I47" s="640">
        <f t="shared" si="41"/>
        <v>0.41211579757132694</v>
      </c>
      <c r="J47" s="64">
        <f t="shared" si="41"/>
        <v>0.44323888942308254</v>
      </c>
      <c r="K47" s="610">
        <f t="shared" si="41"/>
        <v>0.32276671601252743</v>
      </c>
      <c r="L47" s="597">
        <f t="shared" ref="L47:T47" si="42">IFERROR(L29/L$30,"-")</f>
        <v>0.43851678337815431</v>
      </c>
      <c r="M47" s="408">
        <f t="shared" si="42"/>
        <v>0.36554174590139493</v>
      </c>
      <c r="N47" s="598">
        <f t="shared" si="42"/>
        <v>0.34718528903083196</v>
      </c>
      <c r="O47" s="601">
        <f t="shared" si="42"/>
        <v>0.47042287118479942</v>
      </c>
      <c r="P47" s="408">
        <f t="shared" si="42"/>
        <v>0.38773186927948333</v>
      </c>
      <c r="Q47" s="408">
        <f t="shared" si="42"/>
        <v>0.22880039873125735</v>
      </c>
      <c r="R47" s="640">
        <f t="shared" si="42"/>
        <v>0.44320319155134974</v>
      </c>
      <c r="S47" s="64">
        <f t="shared" si="42"/>
        <v>0.36924333752608124</v>
      </c>
      <c r="T47" s="64">
        <f t="shared" si="42"/>
        <v>0.32820216158656834</v>
      </c>
    </row>
    <row r="49" spans="1:8" x14ac:dyDescent="0.25">
      <c r="A49" s="645" t="s">
        <v>301</v>
      </c>
    </row>
    <row r="51" spans="1:8" x14ac:dyDescent="0.25">
      <c r="B51" s="649"/>
      <c r="C51" s="794" t="str">
        <f>$A$1</f>
        <v>West Dunbartonshire</v>
      </c>
      <c r="D51" s="795"/>
      <c r="E51" s="796"/>
      <c r="F51" s="795" t="s">
        <v>71</v>
      </c>
      <c r="G51" s="795"/>
      <c r="H51" s="795"/>
    </row>
    <row r="52" spans="1:8" ht="15.75" thickBot="1" x14ac:dyDescent="0.3">
      <c r="B52" s="647" t="s">
        <v>302</v>
      </c>
      <c r="C52" s="650" t="s">
        <v>5</v>
      </c>
      <c r="D52" s="650" t="s">
        <v>6</v>
      </c>
      <c r="E52" s="651" t="s">
        <v>104</v>
      </c>
      <c r="F52" s="650" t="s">
        <v>5</v>
      </c>
      <c r="G52" s="650" t="s">
        <v>6</v>
      </c>
      <c r="H52" s="650" t="s">
        <v>104</v>
      </c>
    </row>
    <row r="53" spans="1:8" x14ac:dyDescent="0.25">
      <c r="B53" s="652" t="s">
        <v>309</v>
      </c>
      <c r="C53" s="659">
        <f>I30</f>
        <v>18240370.119999997</v>
      </c>
      <c r="D53" s="659">
        <f t="shared" ref="D53:E53" si="43">J30</f>
        <v>15449680.163880002</v>
      </c>
      <c r="E53" s="661">
        <f t="shared" si="43"/>
        <v>14314750.130000001</v>
      </c>
      <c r="F53" s="653">
        <f>R30</f>
        <v>220648617.19</v>
      </c>
      <c r="G53" s="653">
        <f t="shared" ref="G53:H53" si="44">S30</f>
        <v>267087438.50338</v>
      </c>
      <c r="H53" s="653">
        <f t="shared" si="44"/>
        <v>337203272.09879994</v>
      </c>
    </row>
    <row r="54" spans="1:8" x14ac:dyDescent="0.25">
      <c r="B54" s="646" t="s">
        <v>303</v>
      </c>
      <c r="C54" s="660" t="s">
        <v>398</v>
      </c>
      <c r="D54" s="660" t="s">
        <v>115</v>
      </c>
      <c r="E54" s="662" t="s">
        <v>397</v>
      </c>
      <c r="F54" s="655" t="s">
        <v>398</v>
      </c>
      <c r="G54" s="655">
        <v>21975914.620000001</v>
      </c>
      <c r="H54" s="655">
        <v>19392009.030000001</v>
      </c>
    </row>
    <row r="55" spans="1:8" x14ac:dyDescent="0.25">
      <c r="B55" s="652" t="s">
        <v>304</v>
      </c>
      <c r="C55" s="659" t="s">
        <v>398</v>
      </c>
      <c r="D55" s="659">
        <v>1246681.6399999999</v>
      </c>
      <c r="E55" s="661">
        <v>1451426.21</v>
      </c>
      <c r="F55" s="654" t="s">
        <v>398</v>
      </c>
      <c r="G55" s="654">
        <v>30217870.109999999</v>
      </c>
      <c r="H55" s="654">
        <v>21318013.316</v>
      </c>
    </row>
    <row r="56" spans="1:8" x14ac:dyDescent="0.25">
      <c r="B56" s="646" t="s">
        <v>305</v>
      </c>
      <c r="C56" s="660">
        <f>IFERROR(C58-(SUM(C53:C55)),"-")</f>
        <v>1010790.4800000042</v>
      </c>
      <c r="D56" s="660">
        <f t="shared" ref="D56:E56" si="45">IFERROR(D58-(SUM(D53:D55)),"-")</f>
        <v>-3.8800016045570374E-3</v>
      </c>
      <c r="E56" s="662">
        <f t="shared" si="45"/>
        <v>0</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307</v>
      </c>
      <c r="C57" s="660" t="s">
        <v>115</v>
      </c>
      <c r="D57" s="660" t="s">
        <v>115</v>
      </c>
      <c r="E57" s="662" t="s">
        <v>397</v>
      </c>
      <c r="F57" s="655">
        <v>85820538.799999997</v>
      </c>
      <c r="G57" s="655">
        <v>47195663.519999996</v>
      </c>
      <c r="H57" s="655">
        <v>26445620.789999999</v>
      </c>
    </row>
    <row r="58" spans="1:8" ht="20.25" customHeight="1" x14ac:dyDescent="0.25">
      <c r="B58" s="664" t="s">
        <v>306</v>
      </c>
      <c r="C58" s="665">
        <v>19251160.600000001</v>
      </c>
      <c r="D58" s="665">
        <v>16696361.800000001</v>
      </c>
      <c r="E58" s="666">
        <v>15766176.34</v>
      </c>
      <c r="F58" s="665">
        <v>301791232.73000002</v>
      </c>
      <c r="G58" s="665">
        <v>331945539.54000002</v>
      </c>
      <c r="H58" s="665">
        <v>377913294.44480002</v>
      </c>
    </row>
    <row r="59" spans="1:8" ht="15.75" thickBot="1" x14ac:dyDescent="0.3">
      <c r="B59" s="656" t="s">
        <v>308</v>
      </c>
      <c r="C59" s="657">
        <f>SUM(C57:C58)</f>
        <v>19251160.600000001</v>
      </c>
      <c r="D59" s="657">
        <f t="shared" ref="D59:H59" si="48">SUM(D57:D58)</f>
        <v>16696361.800000001</v>
      </c>
      <c r="E59" s="663">
        <f t="shared" si="48"/>
        <v>15766176.34</v>
      </c>
      <c r="F59" s="657">
        <f t="shared" si="48"/>
        <v>387611771.53000003</v>
      </c>
      <c r="G59" s="657">
        <f t="shared" si="48"/>
        <v>379141203.06</v>
      </c>
      <c r="H59" s="657">
        <f t="shared" si="48"/>
        <v>404358915.23480004</v>
      </c>
    </row>
    <row r="61" spans="1:8" x14ac:dyDescent="0.25">
      <c r="C61" s="653"/>
      <c r="D61" s="653"/>
      <c r="E61" s="581"/>
      <c r="F61" s="653"/>
      <c r="G61" s="653"/>
      <c r="H61" s="653"/>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AA62"/>
  <sheetViews>
    <sheetView workbookViewId="0">
      <selection activeCell="A3" sqref="A3"/>
    </sheetView>
  </sheetViews>
  <sheetFormatPr defaultRowHeight="15" x14ac:dyDescent="0.25"/>
  <cols>
    <col min="1" max="1" width="9.140625" style="648"/>
    <col min="2" max="2" width="41.5703125" style="648" customWidth="1"/>
    <col min="3" max="5" width="19.5703125" style="648" customWidth="1"/>
    <col min="6" max="16384" width="9.140625" style="648"/>
  </cols>
  <sheetData>
    <row r="1" spans="1:20" ht="18.75" x14ac:dyDescent="0.3">
      <c r="A1" s="793" t="s">
        <v>102</v>
      </c>
      <c r="B1" s="793"/>
      <c r="C1" s="793"/>
    </row>
    <row r="2" spans="1:20" x14ac:dyDescent="0.25">
      <c r="A2" s="649" t="s">
        <v>310</v>
      </c>
    </row>
    <row r="3" spans="1:20" s="726" customFormat="1" x14ac:dyDescent="0.25">
      <c r="A3" s="297" t="s">
        <v>0</v>
      </c>
    </row>
    <row r="5" spans="1:20" x14ac:dyDescent="0.25">
      <c r="A5" s="702" t="s">
        <v>368</v>
      </c>
      <c r="B5" s="701"/>
      <c r="C5" s="701"/>
      <c r="D5" s="701"/>
      <c r="E5" s="701"/>
      <c r="F5" s="701"/>
      <c r="G5" s="701"/>
      <c r="H5" s="701"/>
      <c r="I5" s="701"/>
      <c r="J5" s="701"/>
      <c r="K5" s="701"/>
      <c r="L5" s="701"/>
    </row>
    <row r="6" spans="1:20" x14ac:dyDescent="0.25">
      <c r="A6" s="702"/>
      <c r="B6" s="701"/>
      <c r="C6" s="701"/>
      <c r="D6" s="701"/>
      <c r="E6" s="701"/>
      <c r="F6" s="701"/>
      <c r="G6" s="701"/>
      <c r="H6" s="701"/>
      <c r="I6" s="701"/>
      <c r="J6" s="701"/>
      <c r="K6" s="701"/>
      <c r="L6" s="701"/>
    </row>
    <row r="7" spans="1:20" ht="15.75" thickBot="1" x14ac:dyDescent="0.3">
      <c r="A7" s="701"/>
      <c r="B7" s="707" t="s">
        <v>369</v>
      </c>
      <c r="C7" s="772" t="s">
        <v>374</v>
      </c>
      <c r="D7" s="9" t="s">
        <v>375</v>
      </c>
      <c r="E7" s="9" t="s">
        <v>376</v>
      </c>
      <c r="F7" s="9"/>
      <c r="G7" s="9"/>
      <c r="H7" s="9"/>
      <c r="I7" s="9"/>
      <c r="J7" s="9"/>
      <c r="K7" s="9"/>
      <c r="L7" s="9"/>
      <c r="M7" s="9"/>
      <c r="N7" s="9"/>
      <c r="O7" s="9"/>
      <c r="P7" s="9"/>
      <c r="Q7" s="9"/>
      <c r="R7" s="9"/>
      <c r="S7" s="9"/>
      <c r="T7" s="9"/>
    </row>
    <row r="8" spans="1:20" s="701" customFormat="1" x14ac:dyDescent="0.25">
      <c r="B8" s="373" t="s">
        <v>370</v>
      </c>
      <c r="C8" s="775">
        <v>35</v>
      </c>
      <c r="D8" s="776">
        <v>6</v>
      </c>
      <c r="E8" s="776">
        <v>2</v>
      </c>
      <c r="F8" s="770"/>
      <c r="G8" s="9"/>
      <c r="H8" s="9"/>
      <c r="I8" s="9"/>
      <c r="J8" s="9"/>
      <c r="K8" s="9"/>
      <c r="L8" s="9"/>
      <c r="M8" s="9"/>
      <c r="N8" s="9"/>
      <c r="O8" s="9"/>
      <c r="P8" s="9"/>
      <c r="Q8" s="9"/>
      <c r="R8" s="9"/>
      <c r="S8" s="9"/>
      <c r="T8" s="9"/>
    </row>
    <row r="9" spans="1:20" x14ac:dyDescent="0.25">
      <c r="A9" s="701"/>
      <c r="B9" s="333" t="s">
        <v>371</v>
      </c>
      <c r="C9" s="773">
        <v>23</v>
      </c>
      <c r="D9" s="771">
        <v>11</v>
      </c>
      <c r="E9" s="771">
        <v>1</v>
      </c>
      <c r="F9" s="770"/>
      <c r="G9" s="756"/>
      <c r="H9" s="756"/>
      <c r="I9" s="756"/>
      <c r="J9" s="756"/>
      <c r="K9" s="756"/>
      <c r="L9" s="756"/>
      <c r="M9" s="756"/>
      <c r="N9" s="756"/>
      <c r="O9" s="756"/>
      <c r="P9" s="756"/>
      <c r="Q9" s="756"/>
      <c r="R9" s="756"/>
      <c r="S9" s="756"/>
      <c r="T9" s="756"/>
    </row>
    <row r="10" spans="1:20" s="701" customFormat="1" x14ac:dyDescent="0.25">
      <c r="B10" s="777" t="s">
        <v>372</v>
      </c>
      <c r="C10" s="778">
        <v>12</v>
      </c>
      <c r="D10" s="779">
        <v>16</v>
      </c>
      <c r="E10" s="779">
        <v>2</v>
      </c>
      <c r="F10" s="770"/>
      <c r="G10" s="756"/>
      <c r="H10" s="756"/>
      <c r="I10" s="756"/>
      <c r="J10" s="756"/>
      <c r="K10" s="756"/>
      <c r="L10" s="756"/>
      <c r="M10" s="756"/>
      <c r="N10" s="756"/>
      <c r="O10" s="756"/>
      <c r="P10" s="756"/>
      <c r="Q10" s="756"/>
      <c r="R10" s="756"/>
      <c r="S10" s="756"/>
      <c r="T10" s="756"/>
    </row>
    <row r="11" spans="1:20" s="701" customFormat="1" x14ac:dyDescent="0.25">
      <c r="B11" s="769" t="s">
        <v>25</v>
      </c>
      <c r="C11" s="774">
        <v>11</v>
      </c>
      <c r="D11" s="62">
        <v>13</v>
      </c>
      <c r="E11" s="62">
        <v>1</v>
      </c>
      <c r="F11" s="770"/>
      <c r="G11" s="710"/>
      <c r="H11" s="254"/>
      <c r="I11" s="710"/>
      <c r="J11" s="710"/>
      <c r="K11" s="710"/>
      <c r="L11" s="710"/>
      <c r="M11" s="710"/>
      <c r="N11" s="713"/>
      <c r="O11" s="710"/>
      <c r="P11" s="710"/>
      <c r="Q11" s="713"/>
      <c r="R11" s="710"/>
      <c r="S11" s="710"/>
      <c r="T11" s="710"/>
    </row>
    <row r="12" spans="1:20" s="701" customFormat="1" ht="15.75" thickBot="1" x14ac:dyDescent="0.3">
      <c r="B12" s="780" t="s">
        <v>373</v>
      </c>
      <c r="C12" s="781">
        <v>10</v>
      </c>
      <c r="D12" s="782">
        <v>14</v>
      </c>
      <c r="E12" s="782">
        <v>2</v>
      </c>
      <c r="F12" s="770"/>
      <c r="G12" s="710"/>
      <c r="H12" s="254"/>
      <c r="I12" s="710"/>
      <c r="J12" s="710"/>
      <c r="K12" s="710"/>
      <c r="L12" s="710"/>
      <c r="M12" s="710"/>
      <c r="N12" s="713"/>
      <c r="O12" s="710"/>
      <c r="P12" s="710"/>
      <c r="Q12" s="713"/>
      <c r="R12" s="710"/>
      <c r="S12" s="710"/>
      <c r="T12" s="710"/>
    </row>
    <row r="13" spans="1:20" s="701" customFormat="1" x14ac:dyDescent="0.25">
      <c r="B13" s="703"/>
      <c r="C13" s="254"/>
      <c r="D13" s="710"/>
      <c r="E13" s="710"/>
      <c r="F13" s="710"/>
      <c r="G13" s="710"/>
      <c r="H13" s="254"/>
      <c r="I13" s="710"/>
      <c r="J13" s="710"/>
      <c r="K13" s="710"/>
      <c r="L13" s="710"/>
      <c r="M13" s="710"/>
      <c r="N13" s="713"/>
      <c r="O13" s="710"/>
      <c r="P13" s="710"/>
      <c r="Q13" s="713"/>
      <c r="R13" s="710"/>
      <c r="S13" s="710"/>
      <c r="T13" s="710"/>
    </row>
    <row r="14" spans="1:20" s="701" customFormat="1" x14ac:dyDescent="0.25">
      <c r="B14" s="703"/>
      <c r="C14" s="254"/>
      <c r="D14" s="710"/>
      <c r="E14" s="710"/>
      <c r="F14" s="710"/>
      <c r="G14" s="710"/>
      <c r="H14" s="254"/>
      <c r="I14" s="710"/>
      <c r="J14" s="710"/>
      <c r="K14" s="710"/>
      <c r="L14" s="710"/>
      <c r="M14" s="710"/>
      <c r="N14" s="713"/>
      <c r="O14" s="710"/>
      <c r="P14" s="710"/>
      <c r="Q14" s="713"/>
      <c r="R14" s="710"/>
      <c r="S14" s="710"/>
      <c r="T14" s="710"/>
    </row>
    <row r="15" spans="1:20" s="701" customFormat="1" x14ac:dyDescent="0.25">
      <c r="B15" s="703"/>
      <c r="C15" s="254"/>
      <c r="D15" s="710"/>
      <c r="E15" s="710"/>
      <c r="F15" s="710"/>
      <c r="G15" s="710"/>
      <c r="H15" s="254"/>
      <c r="I15" s="710"/>
      <c r="J15" s="710"/>
      <c r="K15" s="710"/>
      <c r="L15" s="710"/>
      <c r="M15" s="710"/>
      <c r="N15" s="713"/>
      <c r="O15" s="710"/>
      <c r="P15" s="710"/>
      <c r="Q15" s="713"/>
      <c r="R15" s="710"/>
      <c r="S15" s="710"/>
      <c r="T15" s="710"/>
    </row>
    <row r="16" spans="1:20" s="701" customFormat="1" x14ac:dyDescent="0.25">
      <c r="B16" s="707"/>
      <c r="C16" s="756"/>
      <c r="D16" s="756"/>
      <c r="E16" s="756"/>
      <c r="F16" s="756"/>
      <c r="G16" s="756"/>
      <c r="H16" s="756"/>
      <c r="I16" s="756"/>
      <c r="J16" s="756"/>
      <c r="K16" s="756"/>
      <c r="L16" s="756"/>
      <c r="M16" s="756"/>
      <c r="N16" s="756"/>
      <c r="O16" s="756"/>
      <c r="P16" s="756"/>
      <c r="Q16" s="756"/>
      <c r="R16" s="756"/>
      <c r="S16" s="756"/>
      <c r="T16" s="756"/>
    </row>
    <row r="17" spans="1:27" x14ac:dyDescent="0.25">
      <c r="A17" s="701"/>
      <c r="B17" s="703"/>
      <c r="C17" s="254"/>
      <c r="D17" s="254"/>
      <c r="E17" s="254"/>
      <c r="F17" s="254"/>
      <c r="G17" s="254"/>
      <c r="H17" s="254"/>
      <c r="I17" s="710"/>
      <c r="J17" s="710"/>
      <c r="K17" s="710"/>
      <c r="L17" s="254"/>
      <c r="M17" s="254"/>
      <c r="N17" s="254"/>
      <c r="O17" s="254"/>
      <c r="P17" s="254"/>
      <c r="Q17" s="254"/>
      <c r="R17" s="710"/>
      <c r="S17" s="710"/>
      <c r="T17" s="710"/>
    </row>
    <row r="18" spans="1:27" x14ac:dyDescent="0.25">
      <c r="A18" s="701"/>
      <c r="B18" s="703"/>
      <c r="C18" s="254"/>
      <c r="D18" s="254"/>
      <c r="E18" s="254"/>
      <c r="F18" s="254"/>
      <c r="G18" s="254"/>
      <c r="H18" s="254"/>
      <c r="I18" s="710"/>
      <c r="J18" s="710"/>
      <c r="K18" s="710"/>
      <c r="L18" s="254"/>
      <c r="M18" s="254"/>
      <c r="N18" s="254"/>
      <c r="O18" s="254"/>
      <c r="P18" s="254"/>
      <c r="Q18" s="254"/>
      <c r="R18" s="710"/>
      <c r="S18" s="710"/>
      <c r="T18" s="710"/>
    </row>
    <row r="19" spans="1:27" x14ac:dyDescent="0.25">
      <c r="A19" s="701"/>
      <c r="B19" s="703"/>
      <c r="C19" s="254"/>
      <c r="D19" s="254"/>
      <c r="E19" s="254"/>
      <c r="F19" s="254"/>
      <c r="G19" s="254"/>
      <c r="H19" s="254"/>
      <c r="I19" s="710"/>
      <c r="J19" s="710"/>
      <c r="K19" s="710"/>
      <c r="L19" s="254"/>
      <c r="M19" s="254"/>
      <c r="N19" s="254"/>
      <c r="O19" s="254"/>
      <c r="P19" s="254"/>
      <c r="Q19" s="254"/>
      <c r="R19" s="710"/>
      <c r="S19" s="710"/>
      <c r="T19" s="710"/>
    </row>
    <row r="20" spans="1:27" x14ac:dyDescent="0.25">
      <c r="A20" s="701"/>
      <c r="B20" s="703"/>
      <c r="C20" s="254"/>
      <c r="D20" s="254"/>
      <c r="E20" s="254"/>
      <c r="F20" s="254"/>
      <c r="G20" s="254"/>
      <c r="H20" s="254"/>
      <c r="I20" s="710"/>
      <c r="J20" s="710"/>
      <c r="K20" s="710"/>
      <c r="L20" s="254"/>
      <c r="M20" s="254"/>
      <c r="N20" s="254"/>
      <c r="O20" s="254"/>
      <c r="P20" s="254"/>
      <c r="Q20" s="254"/>
      <c r="R20" s="710"/>
      <c r="S20" s="710"/>
      <c r="T20" s="710"/>
    </row>
    <row r="21" spans="1:27" x14ac:dyDescent="0.25">
      <c r="A21" s="701"/>
      <c r="B21" s="703"/>
      <c r="C21" s="254"/>
      <c r="D21" s="254"/>
      <c r="E21" s="254"/>
      <c r="F21" s="254"/>
      <c r="G21" s="254"/>
      <c r="H21" s="254"/>
      <c r="I21" s="710"/>
      <c r="J21" s="710"/>
      <c r="K21" s="710"/>
      <c r="L21" s="254"/>
      <c r="M21" s="254"/>
      <c r="N21" s="254"/>
      <c r="O21" s="254"/>
      <c r="P21" s="254"/>
      <c r="Q21" s="254"/>
      <c r="R21" s="710"/>
      <c r="S21" s="710"/>
      <c r="T21" s="710"/>
    </row>
    <row r="22" spans="1:27" x14ac:dyDescent="0.25">
      <c r="A22" s="701"/>
      <c r="B22" s="726"/>
      <c r="C22" s="726"/>
      <c r="D22" s="726"/>
      <c r="E22" s="726"/>
      <c r="F22" s="726"/>
      <c r="G22" s="726"/>
      <c r="H22" s="726"/>
      <c r="I22" s="726"/>
      <c r="J22" s="726"/>
      <c r="K22" s="726"/>
      <c r="L22" s="726"/>
      <c r="M22" s="726"/>
      <c r="N22" s="726"/>
      <c r="O22" s="726"/>
      <c r="P22" s="726"/>
      <c r="Q22" s="726"/>
      <c r="R22" s="726"/>
      <c r="S22" s="726"/>
      <c r="T22" s="726"/>
    </row>
    <row r="23" spans="1:27" x14ac:dyDescent="0.25">
      <c r="A23" s="707"/>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row>
    <row r="24" spans="1:27" x14ac:dyDescent="0.25">
      <c r="A24" s="707"/>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row>
    <row r="25" spans="1:27" x14ac:dyDescent="0.25">
      <c r="A25" s="704"/>
      <c r="B25" s="707"/>
      <c r="C25" s="9"/>
      <c r="D25" s="9"/>
      <c r="E25" s="9"/>
      <c r="F25" s="9"/>
      <c r="G25" s="9"/>
      <c r="H25" s="9"/>
      <c r="I25" s="9"/>
      <c r="J25" s="9"/>
      <c r="K25" s="9"/>
      <c r="L25" s="9"/>
      <c r="M25" s="9"/>
      <c r="N25" s="9"/>
      <c r="O25" s="9"/>
      <c r="P25" s="9"/>
      <c r="Q25" s="9"/>
      <c r="R25" s="9"/>
      <c r="S25" s="9"/>
      <c r="T25" s="9"/>
      <c r="U25" s="704"/>
      <c r="V25" s="704"/>
      <c r="W25" s="704"/>
      <c r="X25" s="704"/>
      <c r="Y25" s="704"/>
      <c r="Z25" s="704"/>
      <c r="AA25" s="704"/>
    </row>
    <row r="26" spans="1:27" x14ac:dyDescent="0.25">
      <c r="A26" s="704"/>
      <c r="B26" s="707"/>
      <c r="C26" s="9"/>
      <c r="D26" s="9"/>
      <c r="E26" s="9"/>
      <c r="F26" s="9"/>
      <c r="G26" s="9"/>
      <c r="H26" s="9"/>
      <c r="I26" s="9"/>
      <c r="J26" s="9"/>
      <c r="K26" s="9"/>
      <c r="L26" s="9"/>
      <c r="M26" s="9"/>
      <c r="N26" s="9"/>
      <c r="O26" s="9"/>
      <c r="P26" s="9"/>
      <c r="Q26" s="9"/>
      <c r="R26" s="9"/>
      <c r="S26" s="9"/>
      <c r="T26" s="9"/>
      <c r="U26" s="704"/>
      <c r="V26" s="704"/>
      <c r="W26" s="704"/>
      <c r="X26" s="704"/>
      <c r="Y26" s="704"/>
      <c r="Z26" s="704"/>
      <c r="AA26" s="704"/>
    </row>
    <row r="27" spans="1:27" x14ac:dyDescent="0.25">
      <c r="A27" s="704"/>
      <c r="B27" s="707"/>
      <c r="C27" s="756"/>
      <c r="D27" s="756"/>
      <c r="E27" s="756"/>
      <c r="F27" s="756"/>
      <c r="G27" s="756"/>
      <c r="H27" s="756"/>
      <c r="I27" s="756"/>
      <c r="J27" s="756"/>
      <c r="K27" s="756"/>
      <c r="L27" s="756"/>
      <c r="M27" s="756"/>
      <c r="N27" s="756"/>
      <c r="O27" s="756"/>
      <c r="P27" s="756"/>
      <c r="Q27" s="756"/>
      <c r="R27" s="756"/>
      <c r="S27" s="756"/>
      <c r="T27" s="756"/>
      <c r="U27" s="704"/>
      <c r="V27" s="704"/>
      <c r="W27" s="704"/>
      <c r="X27" s="704"/>
      <c r="Y27" s="704"/>
      <c r="Z27" s="704"/>
      <c r="AA27" s="704"/>
    </row>
    <row r="28" spans="1:27" x14ac:dyDescent="0.25">
      <c r="A28" s="704"/>
      <c r="B28" s="707"/>
      <c r="C28" s="756"/>
      <c r="D28" s="756"/>
      <c r="E28" s="756"/>
      <c r="F28" s="756"/>
      <c r="G28" s="756"/>
      <c r="H28" s="756"/>
      <c r="I28" s="756"/>
      <c r="J28" s="756"/>
      <c r="K28" s="756"/>
      <c r="L28" s="756"/>
      <c r="M28" s="756"/>
      <c r="N28" s="756"/>
      <c r="O28" s="756"/>
      <c r="P28" s="756"/>
      <c r="Q28" s="756"/>
      <c r="R28" s="756"/>
      <c r="S28" s="756"/>
      <c r="T28" s="756"/>
      <c r="U28" s="704"/>
      <c r="V28" s="704"/>
      <c r="W28" s="704"/>
      <c r="X28" s="704"/>
      <c r="Y28" s="704"/>
      <c r="Z28" s="704"/>
      <c r="AA28" s="704"/>
    </row>
    <row r="29" spans="1:27" x14ac:dyDescent="0.25">
      <c r="A29" s="704"/>
      <c r="B29" s="703"/>
      <c r="C29" s="254"/>
      <c r="D29" s="710"/>
      <c r="E29" s="710"/>
      <c r="F29" s="713"/>
      <c r="G29" s="713"/>
      <c r="H29" s="768"/>
      <c r="I29" s="710"/>
      <c r="J29" s="710"/>
      <c r="K29" s="710"/>
      <c r="L29" s="710"/>
      <c r="M29" s="710"/>
      <c r="N29" s="713"/>
      <c r="O29" s="710"/>
      <c r="P29" s="710"/>
      <c r="Q29" s="713"/>
      <c r="R29" s="710"/>
      <c r="S29" s="710"/>
      <c r="T29" s="710"/>
      <c r="U29" s="704"/>
      <c r="V29" s="704"/>
      <c r="W29" s="704"/>
      <c r="X29" s="704"/>
      <c r="Y29" s="704"/>
      <c r="Z29" s="704"/>
      <c r="AA29" s="704"/>
    </row>
    <row r="30" spans="1:27" x14ac:dyDescent="0.25">
      <c r="A30" s="704"/>
      <c r="B30" s="703"/>
      <c r="C30" s="254"/>
      <c r="D30" s="710"/>
      <c r="E30" s="710"/>
      <c r="F30" s="713"/>
      <c r="G30" s="713"/>
      <c r="H30" s="768"/>
      <c r="I30" s="710"/>
      <c r="J30" s="710"/>
      <c r="K30" s="710"/>
      <c r="L30" s="710"/>
      <c r="M30" s="710"/>
      <c r="N30" s="713"/>
      <c r="O30" s="710"/>
      <c r="P30" s="710"/>
      <c r="Q30" s="713"/>
      <c r="R30" s="710"/>
      <c r="S30" s="710"/>
      <c r="T30" s="710"/>
      <c r="U30" s="704"/>
      <c r="V30" s="704"/>
      <c r="W30" s="704"/>
      <c r="X30" s="704"/>
      <c r="Y30" s="704"/>
      <c r="Z30" s="704"/>
      <c r="AA30" s="704"/>
    </row>
    <row r="31" spans="1:27" x14ac:dyDescent="0.25">
      <c r="A31" s="704"/>
      <c r="B31" s="703"/>
      <c r="C31" s="254"/>
      <c r="D31" s="710"/>
      <c r="E31" s="710"/>
      <c r="F31" s="713"/>
      <c r="G31" s="713"/>
      <c r="H31" s="768"/>
      <c r="I31" s="710"/>
      <c r="J31" s="710"/>
      <c r="K31" s="710"/>
      <c r="L31" s="710"/>
      <c r="M31" s="710"/>
      <c r="N31" s="713"/>
      <c r="O31" s="710"/>
      <c r="P31" s="710"/>
      <c r="Q31" s="713"/>
      <c r="R31" s="710"/>
      <c r="S31" s="710"/>
      <c r="T31" s="710"/>
      <c r="U31" s="704"/>
      <c r="V31" s="704"/>
      <c r="W31" s="704"/>
      <c r="X31" s="704"/>
      <c r="Y31" s="704"/>
      <c r="Z31" s="704"/>
      <c r="AA31" s="704"/>
    </row>
    <row r="32" spans="1:27" x14ac:dyDescent="0.25">
      <c r="A32" s="704"/>
      <c r="B32" s="703"/>
      <c r="C32" s="254"/>
      <c r="D32" s="710"/>
      <c r="E32" s="710"/>
      <c r="F32" s="713"/>
      <c r="G32" s="713"/>
      <c r="H32" s="768"/>
      <c r="I32" s="710"/>
      <c r="J32" s="710"/>
      <c r="K32" s="710"/>
      <c r="L32" s="710"/>
      <c r="M32" s="710"/>
      <c r="N32" s="713"/>
      <c r="O32" s="710"/>
      <c r="P32" s="710"/>
      <c r="Q32" s="713"/>
      <c r="R32" s="710"/>
      <c r="S32" s="710"/>
      <c r="T32" s="710"/>
      <c r="U32" s="704"/>
      <c r="V32" s="704"/>
      <c r="W32" s="704"/>
      <c r="X32" s="704"/>
      <c r="Y32" s="704"/>
      <c r="Z32" s="704"/>
      <c r="AA32" s="704"/>
    </row>
    <row r="33" spans="1:27" x14ac:dyDescent="0.25">
      <c r="A33" s="707"/>
      <c r="B33" s="703"/>
      <c r="C33" s="254"/>
      <c r="D33" s="710"/>
      <c r="E33" s="710"/>
      <c r="F33" s="713"/>
      <c r="G33" s="713"/>
      <c r="H33" s="768"/>
      <c r="I33" s="710"/>
      <c r="J33" s="710"/>
      <c r="K33" s="710"/>
      <c r="L33" s="710"/>
      <c r="M33" s="710"/>
      <c r="N33" s="713"/>
      <c r="O33" s="710"/>
      <c r="P33" s="710"/>
      <c r="Q33" s="713"/>
      <c r="R33" s="710"/>
      <c r="S33" s="710"/>
      <c r="T33" s="710"/>
      <c r="U33" s="704"/>
      <c r="V33" s="704"/>
      <c r="W33" s="704"/>
      <c r="X33" s="704"/>
      <c r="Y33" s="704"/>
      <c r="Z33" s="704"/>
      <c r="AA33" s="704"/>
    </row>
    <row r="34" spans="1:27" x14ac:dyDescent="0.25">
      <c r="A34" s="704"/>
      <c r="B34" s="707"/>
      <c r="C34" s="756"/>
      <c r="D34" s="756"/>
      <c r="E34" s="756"/>
      <c r="F34" s="756"/>
      <c r="G34" s="756"/>
      <c r="H34" s="756"/>
      <c r="I34" s="756"/>
      <c r="J34" s="756"/>
      <c r="K34" s="756"/>
      <c r="L34" s="756"/>
      <c r="M34" s="756"/>
      <c r="N34" s="756"/>
      <c r="O34" s="756"/>
      <c r="P34" s="756"/>
      <c r="Q34" s="756"/>
      <c r="R34" s="756"/>
      <c r="S34" s="756"/>
      <c r="T34" s="756"/>
      <c r="U34" s="704"/>
      <c r="V34" s="704"/>
      <c r="W34" s="704"/>
      <c r="X34" s="704"/>
      <c r="Y34" s="704"/>
      <c r="Z34" s="704"/>
      <c r="AA34" s="704"/>
    </row>
    <row r="35" spans="1:27" x14ac:dyDescent="0.25">
      <c r="A35" s="704"/>
      <c r="B35" s="703"/>
      <c r="C35" s="254"/>
      <c r="D35" s="254"/>
      <c r="E35" s="254"/>
      <c r="F35" s="254"/>
      <c r="G35" s="254"/>
      <c r="H35" s="254"/>
      <c r="I35" s="710"/>
      <c r="J35" s="710"/>
      <c r="K35" s="710"/>
      <c r="L35" s="254"/>
      <c r="M35" s="254"/>
      <c r="N35" s="254"/>
      <c r="O35" s="254"/>
      <c r="P35" s="254"/>
      <c r="Q35" s="254"/>
      <c r="R35" s="710"/>
      <c r="S35" s="710"/>
      <c r="T35" s="710"/>
      <c r="U35" s="704"/>
      <c r="V35" s="704"/>
      <c r="W35" s="704"/>
      <c r="X35" s="704"/>
      <c r="Y35" s="704"/>
      <c r="Z35" s="704"/>
      <c r="AA35" s="704"/>
    </row>
    <row r="36" spans="1:27" x14ac:dyDescent="0.25">
      <c r="A36" s="704"/>
      <c r="B36" s="703"/>
      <c r="C36" s="254"/>
      <c r="D36" s="254"/>
      <c r="E36" s="254"/>
      <c r="F36" s="254"/>
      <c r="G36" s="254"/>
      <c r="H36" s="254"/>
      <c r="I36" s="710"/>
      <c r="J36" s="710"/>
      <c r="K36" s="710"/>
      <c r="L36" s="254"/>
      <c r="M36" s="254"/>
      <c r="N36" s="254"/>
      <c r="O36" s="254"/>
      <c r="P36" s="254"/>
      <c r="Q36" s="254"/>
      <c r="R36" s="710"/>
      <c r="S36" s="710"/>
      <c r="T36" s="710"/>
      <c r="U36" s="704"/>
      <c r="V36" s="704"/>
      <c r="W36" s="704"/>
      <c r="X36" s="704"/>
      <c r="Y36" s="704"/>
      <c r="Z36" s="704"/>
      <c r="AA36" s="704"/>
    </row>
    <row r="37" spans="1:27" x14ac:dyDescent="0.25">
      <c r="A37" s="704"/>
      <c r="B37" s="703"/>
      <c r="C37" s="254"/>
      <c r="D37" s="254"/>
      <c r="E37" s="254"/>
      <c r="F37" s="254"/>
      <c r="G37" s="254"/>
      <c r="H37" s="254"/>
      <c r="I37" s="710"/>
      <c r="J37" s="710"/>
      <c r="K37" s="710"/>
      <c r="L37" s="254"/>
      <c r="M37" s="254"/>
      <c r="N37" s="254"/>
      <c r="O37" s="254"/>
      <c r="P37" s="254"/>
      <c r="Q37" s="254"/>
      <c r="R37" s="710"/>
      <c r="S37" s="710"/>
      <c r="T37" s="710"/>
      <c r="U37" s="704"/>
      <c r="V37" s="704"/>
      <c r="W37" s="704"/>
      <c r="X37" s="704"/>
      <c r="Y37" s="704"/>
      <c r="Z37" s="704"/>
      <c r="AA37" s="704"/>
    </row>
    <row r="38" spans="1:27" x14ac:dyDescent="0.25">
      <c r="A38" s="704"/>
      <c r="B38" s="703"/>
      <c r="C38" s="254"/>
      <c r="D38" s="254"/>
      <c r="E38" s="254"/>
      <c r="F38" s="254"/>
      <c r="G38" s="254"/>
      <c r="H38" s="254"/>
      <c r="I38" s="710"/>
      <c r="J38" s="710"/>
      <c r="K38" s="710"/>
      <c r="L38" s="254"/>
      <c r="M38" s="254"/>
      <c r="N38" s="254"/>
      <c r="O38" s="254"/>
      <c r="P38" s="254"/>
      <c r="Q38" s="254"/>
      <c r="R38" s="710"/>
      <c r="S38" s="710"/>
      <c r="T38" s="710"/>
      <c r="U38" s="704"/>
      <c r="V38" s="704"/>
      <c r="W38" s="704"/>
      <c r="X38" s="704"/>
      <c r="Y38" s="704"/>
      <c r="Z38" s="704"/>
      <c r="AA38" s="704"/>
    </row>
    <row r="39" spans="1:27" x14ac:dyDescent="0.25">
      <c r="A39" s="704"/>
      <c r="B39" s="703"/>
      <c r="C39" s="254"/>
      <c r="D39" s="254"/>
      <c r="E39" s="254"/>
      <c r="F39" s="254"/>
      <c r="G39" s="254"/>
      <c r="H39" s="254"/>
      <c r="I39" s="710"/>
      <c r="J39" s="710"/>
      <c r="K39" s="710"/>
      <c r="L39" s="254"/>
      <c r="M39" s="254"/>
      <c r="N39" s="254"/>
      <c r="O39" s="254"/>
      <c r="P39" s="254"/>
      <c r="Q39" s="254"/>
      <c r="R39" s="710"/>
      <c r="S39" s="710"/>
      <c r="T39" s="710"/>
      <c r="U39" s="704"/>
      <c r="V39" s="704"/>
      <c r="W39" s="704"/>
      <c r="X39" s="704"/>
      <c r="Y39" s="704"/>
      <c r="Z39" s="704"/>
      <c r="AA39" s="704"/>
    </row>
    <row r="40" spans="1:27" x14ac:dyDescent="0.25">
      <c r="A40" s="704"/>
      <c r="B40" s="704"/>
      <c r="C40" s="254"/>
      <c r="D40" s="710"/>
      <c r="E40" s="710"/>
      <c r="F40" s="710"/>
      <c r="G40" s="710"/>
      <c r="H40" s="254"/>
      <c r="I40" s="710"/>
      <c r="J40" s="710"/>
      <c r="K40" s="710"/>
      <c r="L40" s="710"/>
      <c r="M40" s="704"/>
      <c r="N40" s="704"/>
      <c r="O40" s="704"/>
      <c r="P40" s="704"/>
      <c r="Q40" s="704"/>
      <c r="R40" s="704"/>
      <c r="S40" s="704"/>
      <c r="T40" s="704"/>
      <c r="U40" s="704"/>
      <c r="V40" s="704"/>
      <c r="W40" s="704"/>
      <c r="X40" s="704"/>
      <c r="Y40" s="704"/>
      <c r="Z40" s="704"/>
      <c r="AA40" s="704"/>
    </row>
    <row r="41" spans="1:27" x14ac:dyDescent="0.25">
      <c r="A41" s="707"/>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row>
    <row r="42" spans="1:27" x14ac:dyDescent="0.25">
      <c r="A42" s="707"/>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row>
    <row r="43" spans="1:27" x14ac:dyDescent="0.25">
      <c r="A43" s="704"/>
      <c r="B43" s="707"/>
      <c r="C43" s="9"/>
      <c r="D43" s="9"/>
      <c r="E43" s="9"/>
      <c r="F43" s="9"/>
      <c r="G43" s="9"/>
      <c r="H43" s="9"/>
      <c r="I43" s="9"/>
      <c r="J43" s="9"/>
      <c r="K43" s="9"/>
      <c r="L43" s="9"/>
      <c r="M43" s="9"/>
      <c r="N43" s="9"/>
      <c r="O43" s="9"/>
      <c r="P43" s="9"/>
      <c r="Q43" s="9"/>
      <c r="R43" s="9"/>
      <c r="S43" s="9"/>
      <c r="T43" s="9"/>
      <c r="U43" s="704"/>
      <c r="V43" s="704"/>
      <c r="W43" s="704"/>
      <c r="X43" s="704"/>
      <c r="Y43" s="704"/>
      <c r="Z43" s="704"/>
      <c r="AA43" s="704"/>
    </row>
    <row r="44" spans="1:27" x14ac:dyDescent="0.25">
      <c r="A44" s="704"/>
      <c r="B44" s="707"/>
      <c r="C44" s="9"/>
      <c r="D44" s="9"/>
      <c r="E44" s="9"/>
      <c r="F44" s="9"/>
      <c r="G44" s="9"/>
      <c r="H44" s="9"/>
      <c r="I44" s="9"/>
      <c r="J44" s="9"/>
      <c r="K44" s="9"/>
      <c r="L44" s="9"/>
      <c r="M44" s="9"/>
      <c r="N44" s="9"/>
      <c r="O44" s="9"/>
      <c r="P44" s="9"/>
      <c r="Q44" s="9"/>
      <c r="R44" s="9"/>
      <c r="S44" s="9"/>
      <c r="T44" s="9"/>
      <c r="U44" s="704"/>
      <c r="V44" s="704"/>
      <c r="W44" s="704"/>
      <c r="X44" s="704"/>
      <c r="Y44" s="704"/>
      <c r="Z44" s="704"/>
      <c r="AA44" s="704"/>
    </row>
    <row r="45" spans="1:27" x14ac:dyDescent="0.25">
      <c r="A45" s="704"/>
      <c r="B45" s="707"/>
      <c r="C45" s="756"/>
      <c r="D45" s="756"/>
      <c r="E45" s="756"/>
      <c r="F45" s="756"/>
      <c r="G45" s="756"/>
      <c r="H45" s="756"/>
      <c r="I45" s="756"/>
      <c r="J45" s="756"/>
      <c r="K45" s="756"/>
      <c r="L45" s="756"/>
      <c r="M45" s="756"/>
      <c r="N45" s="756"/>
      <c r="O45" s="756"/>
      <c r="P45" s="756"/>
      <c r="Q45" s="756"/>
      <c r="R45" s="756"/>
      <c r="S45" s="756"/>
      <c r="T45" s="756"/>
      <c r="U45" s="704"/>
      <c r="V45" s="704"/>
      <c r="W45" s="704"/>
      <c r="X45" s="704"/>
      <c r="Y45" s="704"/>
      <c r="Z45" s="704"/>
      <c r="AA45" s="704"/>
    </row>
    <row r="46" spans="1:27" x14ac:dyDescent="0.25">
      <c r="A46" s="704"/>
      <c r="B46" s="707"/>
      <c r="C46" s="756"/>
      <c r="D46" s="756"/>
      <c r="E46" s="756"/>
      <c r="F46" s="756"/>
      <c r="G46" s="756"/>
      <c r="H46" s="756"/>
      <c r="I46" s="756"/>
      <c r="J46" s="756"/>
      <c r="K46" s="756"/>
      <c r="L46" s="756"/>
      <c r="M46" s="756"/>
      <c r="N46" s="756"/>
      <c r="O46" s="756"/>
      <c r="P46" s="756"/>
      <c r="Q46" s="756"/>
      <c r="R46" s="756"/>
      <c r="S46" s="756"/>
      <c r="T46" s="756"/>
      <c r="U46" s="704"/>
      <c r="V46" s="704"/>
      <c r="W46" s="704"/>
      <c r="X46" s="704"/>
      <c r="Y46" s="704"/>
      <c r="Z46" s="704"/>
      <c r="AA46" s="704"/>
    </row>
    <row r="47" spans="1:27" x14ac:dyDescent="0.25">
      <c r="A47" s="704"/>
      <c r="B47" s="703"/>
      <c r="C47" s="254"/>
      <c r="D47" s="710"/>
      <c r="E47" s="710"/>
      <c r="F47" s="713"/>
      <c r="G47" s="713"/>
      <c r="H47" s="768"/>
      <c r="I47" s="710"/>
      <c r="J47" s="710"/>
      <c r="K47" s="710"/>
      <c r="L47" s="710"/>
      <c r="M47" s="710"/>
      <c r="N47" s="713"/>
      <c r="O47" s="710"/>
      <c r="P47" s="710"/>
      <c r="Q47" s="713"/>
      <c r="R47" s="710"/>
      <c r="S47" s="710"/>
      <c r="T47" s="710"/>
      <c r="U47" s="704"/>
      <c r="V47" s="704"/>
      <c r="W47" s="704"/>
      <c r="X47" s="704"/>
      <c r="Y47" s="704"/>
      <c r="Z47" s="704"/>
      <c r="AA47" s="704"/>
    </row>
    <row r="48" spans="1:27" x14ac:dyDescent="0.25">
      <c r="A48" s="704"/>
      <c r="B48" s="703"/>
      <c r="C48" s="254"/>
      <c r="D48" s="710"/>
      <c r="E48" s="710"/>
      <c r="F48" s="713"/>
      <c r="G48" s="713"/>
      <c r="H48" s="768"/>
      <c r="I48" s="710"/>
      <c r="J48" s="710"/>
      <c r="K48" s="710"/>
      <c r="L48" s="710"/>
      <c r="M48" s="710"/>
      <c r="N48" s="713"/>
      <c r="O48" s="710"/>
      <c r="P48" s="710"/>
      <c r="Q48" s="713"/>
      <c r="R48" s="710"/>
      <c r="S48" s="710"/>
      <c r="T48" s="710"/>
      <c r="U48" s="704"/>
      <c r="V48" s="704"/>
      <c r="W48" s="704"/>
      <c r="X48" s="704"/>
      <c r="Y48" s="704"/>
      <c r="Z48" s="704"/>
      <c r="AA48" s="704"/>
    </row>
    <row r="49" spans="1:27" x14ac:dyDescent="0.25">
      <c r="A49" s="704"/>
      <c r="B49" s="703"/>
      <c r="C49" s="254"/>
      <c r="D49" s="710"/>
      <c r="E49" s="710"/>
      <c r="F49" s="713"/>
      <c r="G49" s="713"/>
      <c r="H49" s="768"/>
      <c r="I49" s="710"/>
      <c r="J49" s="710"/>
      <c r="K49" s="710"/>
      <c r="L49" s="710"/>
      <c r="M49" s="710"/>
      <c r="N49" s="713"/>
      <c r="O49" s="710"/>
      <c r="P49" s="710"/>
      <c r="Q49" s="713"/>
      <c r="R49" s="710"/>
      <c r="S49" s="710"/>
      <c r="T49" s="710"/>
      <c r="U49" s="704"/>
      <c r="V49" s="704"/>
      <c r="W49" s="704"/>
      <c r="X49" s="704"/>
      <c r="Y49" s="704"/>
      <c r="Z49" s="704"/>
      <c r="AA49" s="704"/>
    </row>
    <row r="50" spans="1:27" x14ac:dyDescent="0.25">
      <c r="A50" s="704"/>
      <c r="B50" s="703"/>
      <c r="C50" s="254"/>
      <c r="D50" s="710"/>
      <c r="E50" s="710"/>
      <c r="F50" s="713"/>
      <c r="G50" s="713"/>
      <c r="H50" s="768"/>
      <c r="I50" s="710"/>
      <c r="J50" s="710"/>
      <c r="K50" s="710"/>
      <c r="L50" s="710"/>
      <c r="M50" s="710"/>
      <c r="N50" s="713"/>
      <c r="O50" s="710"/>
      <c r="P50" s="710"/>
      <c r="Q50" s="713"/>
      <c r="R50" s="710"/>
      <c r="S50" s="710"/>
      <c r="T50" s="710"/>
      <c r="U50" s="704"/>
      <c r="V50" s="704"/>
      <c r="W50" s="704"/>
      <c r="X50" s="704"/>
      <c r="Y50" s="704"/>
      <c r="Z50" s="704"/>
      <c r="AA50" s="704"/>
    </row>
    <row r="51" spans="1:27" x14ac:dyDescent="0.25">
      <c r="A51" s="707"/>
      <c r="B51" s="703"/>
      <c r="C51" s="254"/>
      <c r="D51" s="710"/>
      <c r="E51" s="710"/>
      <c r="F51" s="713"/>
      <c r="G51" s="713"/>
      <c r="H51" s="768"/>
      <c r="I51" s="710"/>
      <c r="J51" s="710"/>
      <c r="K51" s="710"/>
      <c r="L51" s="710"/>
      <c r="M51" s="710"/>
      <c r="N51" s="713"/>
      <c r="O51" s="710"/>
      <c r="P51" s="710"/>
      <c r="Q51" s="713"/>
      <c r="R51" s="710"/>
      <c r="S51" s="710"/>
      <c r="T51" s="710"/>
      <c r="U51" s="704"/>
      <c r="V51" s="704"/>
      <c r="W51" s="704"/>
      <c r="X51" s="704"/>
      <c r="Y51" s="704"/>
      <c r="Z51" s="704"/>
      <c r="AA51" s="704"/>
    </row>
    <row r="52" spans="1:27" x14ac:dyDescent="0.25">
      <c r="A52" s="704"/>
      <c r="B52" s="707"/>
      <c r="C52" s="756"/>
      <c r="D52" s="756"/>
      <c r="E52" s="756"/>
      <c r="F52" s="756"/>
      <c r="G52" s="756"/>
      <c r="H52" s="756"/>
      <c r="I52" s="756"/>
      <c r="J52" s="756"/>
      <c r="K52" s="756"/>
      <c r="L52" s="756"/>
      <c r="M52" s="756"/>
      <c r="N52" s="756"/>
      <c r="O52" s="756"/>
      <c r="P52" s="756"/>
      <c r="Q52" s="756"/>
      <c r="R52" s="756"/>
      <c r="S52" s="756"/>
      <c r="T52" s="756"/>
      <c r="U52" s="704"/>
      <c r="V52" s="704"/>
      <c r="W52" s="704"/>
      <c r="X52" s="704"/>
      <c r="Y52" s="704"/>
      <c r="Z52" s="704"/>
      <c r="AA52" s="704"/>
    </row>
    <row r="53" spans="1:27" x14ac:dyDescent="0.25">
      <c r="A53" s="704"/>
      <c r="B53" s="703"/>
      <c r="C53" s="254"/>
      <c r="D53" s="254"/>
      <c r="E53" s="254"/>
      <c r="F53" s="254"/>
      <c r="G53" s="254"/>
      <c r="H53" s="254"/>
      <c r="I53" s="710"/>
      <c r="J53" s="710"/>
      <c r="K53" s="710"/>
      <c r="L53" s="254"/>
      <c r="M53" s="254"/>
      <c r="N53" s="254"/>
      <c r="O53" s="254"/>
      <c r="P53" s="254"/>
      <c r="Q53" s="254"/>
      <c r="R53" s="710"/>
      <c r="S53" s="710"/>
      <c r="T53" s="710"/>
      <c r="U53" s="704"/>
      <c r="V53" s="704"/>
      <c r="W53" s="704"/>
      <c r="X53" s="704"/>
      <c r="Y53" s="704"/>
      <c r="Z53" s="704"/>
      <c r="AA53" s="704"/>
    </row>
    <row r="54" spans="1:27" x14ac:dyDescent="0.25">
      <c r="A54" s="704"/>
      <c r="B54" s="703"/>
      <c r="C54" s="254"/>
      <c r="D54" s="254"/>
      <c r="E54" s="254"/>
      <c r="F54" s="254"/>
      <c r="G54" s="254"/>
      <c r="H54" s="254"/>
      <c r="I54" s="710"/>
      <c r="J54" s="710"/>
      <c r="K54" s="710"/>
      <c r="L54" s="254"/>
      <c r="M54" s="254"/>
      <c r="N54" s="254"/>
      <c r="O54" s="254"/>
      <c r="P54" s="254"/>
      <c r="Q54" s="254"/>
      <c r="R54" s="710"/>
      <c r="S54" s="710"/>
      <c r="T54" s="710"/>
      <c r="U54" s="704"/>
      <c r="V54" s="704"/>
      <c r="W54" s="704"/>
      <c r="X54" s="704"/>
      <c r="Y54" s="704"/>
      <c r="Z54" s="704"/>
      <c r="AA54" s="704"/>
    </row>
    <row r="55" spans="1:27" x14ac:dyDescent="0.25">
      <c r="A55" s="704"/>
      <c r="B55" s="703"/>
      <c r="C55" s="254"/>
      <c r="D55" s="254"/>
      <c r="E55" s="254"/>
      <c r="F55" s="254"/>
      <c r="G55" s="254"/>
      <c r="H55" s="254"/>
      <c r="I55" s="710"/>
      <c r="J55" s="710"/>
      <c r="K55" s="710"/>
      <c r="L55" s="254"/>
      <c r="M55" s="254"/>
      <c r="N55" s="254"/>
      <c r="O55" s="254"/>
      <c r="P55" s="254"/>
      <c r="Q55" s="254"/>
      <c r="R55" s="710"/>
      <c r="S55" s="710"/>
      <c r="T55" s="710"/>
      <c r="U55" s="704"/>
      <c r="V55" s="704"/>
      <c r="W55" s="704"/>
      <c r="X55" s="704"/>
      <c r="Y55" s="704"/>
      <c r="Z55" s="704"/>
      <c r="AA55" s="704"/>
    </row>
    <row r="56" spans="1:27" x14ac:dyDescent="0.25">
      <c r="A56" s="704"/>
      <c r="B56" s="703"/>
      <c r="C56" s="254"/>
      <c r="D56" s="254"/>
      <c r="E56" s="254"/>
      <c r="F56" s="254"/>
      <c r="G56" s="254"/>
      <c r="H56" s="254"/>
      <c r="I56" s="710"/>
      <c r="J56" s="710"/>
      <c r="K56" s="710"/>
      <c r="L56" s="254"/>
      <c r="M56" s="254"/>
      <c r="N56" s="254"/>
      <c r="O56" s="254"/>
      <c r="P56" s="254"/>
      <c r="Q56" s="254"/>
      <c r="R56" s="710"/>
      <c r="S56" s="710"/>
      <c r="T56" s="710"/>
      <c r="U56" s="704"/>
      <c r="V56" s="704"/>
      <c r="W56" s="704"/>
      <c r="X56" s="704"/>
      <c r="Y56" s="704"/>
      <c r="Z56" s="704"/>
      <c r="AA56" s="704"/>
    </row>
    <row r="57" spans="1:27" x14ac:dyDescent="0.25">
      <c r="A57" s="704"/>
      <c r="B57" s="703"/>
      <c r="C57" s="254"/>
      <c r="D57" s="254"/>
      <c r="E57" s="254"/>
      <c r="F57" s="254"/>
      <c r="G57" s="254"/>
      <c r="H57" s="254"/>
      <c r="I57" s="710"/>
      <c r="J57" s="710"/>
      <c r="K57" s="710"/>
      <c r="L57" s="254"/>
      <c r="M57" s="254"/>
      <c r="N57" s="254"/>
      <c r="O57" s="254"/>
      <c r="P57" s="254"/>
      <c r="Q57" s="254"/>
      <c r="R57" s="710"/>
      <c r="S57" s="710"/>
      <c r="T57" s="710"/>
      <c r="U57" s="704"/>
      <c r="V57" s="704"/>
      <c r="W57" s="704"/>
      <c r="X57" s="704"/>
      <c r="Y57" s="704"/>
      <c r="Z57" s="704"/>
      <c r="AA57" s="704"/>
    </row>
    <row r="58" spans="1:27" x14ac:dyDescent="0.25">
      <c r="A58" s="704"/>
      <c r="B58" s="704"/>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row>
    <row r="59" spans="1:27" x14ac:dyDescent="0.25">
      <c r="A59" s="704"/>
      <c r="B59" s="704"/>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row>
    <row r="60" spans="1:27" x14ac:dyDescent="0.25">
      <c r="A60" s="704"/>
      <c r="B60" s="704"/>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row>
    <row r="61" spans="1:27" x14ac:dyDescent="0.25">
      <c r="A61" s="704"/>
      <c r="B61" s="704"/>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row>
    <row r="62" spans="1:27" x14ac:dyDescent="0.25">
      <c r="A62" s="704"/>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row>
  </sheetData>
  <mergeCells count="1">
    <mergeCell ref="A1:C1"/>
  </mergeCells>
  <hyperlinks>
    <hyperlink ref="A3" location="Contents!A1" display="Return to Contents" xr:uid="{BA2FF02F-52CF-4B04-9CB9-1FE394088F29}"/>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Debt</vt:lpstr>
      <vt:lpstr>Debt Chart</vt:lpstr>
      <vt:lpstr>Staff</vt:lpstr>
      <vt:lpstr>Funding</vt:lpstr>
      <vt:lpstr>Volume</vt:lpstr>
      <vt:lpstr>Contacts Chart</vt:lpstr>
      <vt:lpstr>Debt Strategies</vt:lpstr>
      <vt:lpstr>Welfare Rights Activity</vt:lpstr>
      <vt:lpstr>Chart Data</vt:lpstr>
      <vt:lpstr>Welfare Rights Activity Chart</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2021-01-22T17:28:21Z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